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C:\Users\aniek\OneDrive\Documenten\A. BARRIO LIFE\Project Poul\"/>
    </mc:Choice>
  </mc:AlternateContent>
  <xr:revisionPtr revIDLastSave="0" documentId="13_ncr:1_{0E3F5331-1495-415D-9EF3-9EE2AAE2730C}" xr6:coauthVersionLast="47" xr6:coauthVersionMax="47" xr10:uidLastSave="{00000000-0000-0000-0000-000000000000}"/>
  <bookViews>
    <workbookView xWindow="-120" yWindow="-120" windowWidth="20730" windowHeight="11160" tabRatio="830" activeTab="9" xr2:uid="{00000000-000D-0000-FFFF-FFFF00000000}"/>
  </bookViews>
  <sheets>
    <sheet name="Snelle prijsberekening " sheetId="29" r:id="rId1"/>
    <sheet name="Córdoba" sheetId="30" r:id="rId2"/>
    <sheet name="Granada" sheetId="44" r:id="rId3"/>
    <sheet name="Sevilla" sheetId="45" r:id="rId4"/>
    <sheet name="Málaga" sheetId="47" r:id="rId5"/>
    <sheet name="Cádiz" sheetId="48" r:id="rId6"/>
    <sheet name="Jerez de la Frontera" sheetId="49" r:id="rId7"/>
    <sheet name="Arcos de la Frontera" sheetId="50" r:id="rId8"/>
    <sheet name="Ronda" sheetId="51" r:id="rId9"/>
    <sheet name="Nerja" sheetId="52" r:id="rId10"/>
    <sheet name="Sheet1" sheetId="46" r:id="rId11"/>
    <sheet name="PO aanvragen Paradores" sheetId="41" r:id="rId12"/>
    <sheet name="PO aanvragen Glamping" sheetId="42" r:id="rId13"/>
    <sheet name="PO aanvragen - FAMILIES" sheetId="40" r:id="rId14"/>
    <sheet name="Voorbeeld klantendossier" sheetId="38" r:id="rId15"/>
    <sheet name="Klantendossier" sheetId="36" r:id="rId16"/>
    <sheet name="BRONBESTAND" sheetId="26" r:id="rId17"/>
    <sheet name="Checklijst - accommodaties" sheetId="39" r:id="rId18"/>
    <sheet name="Autoverhuur" sheetId="37" r:id="rId19"/>
    <sheet name="Veelgeboekte activiteiten" sheetId="43" r:id="rId20"/>
    <sheet name="Legenda kleuren" sheetId="32" r:id="rId21"/>
    <sheet name="Richtprijzentabel" sheetId="31" r:id="rId22"/>
    <sheet name="Tijdsindicatie" sheetId="33" r:id="rId23"/>
    <sheet name="Standaard zinnen " sheetId="34" r:id="rId24"/>
    <sheet name="Autohuur check" sheetId="35"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52" l="1"/>
  <c r="H10" i="52"/>
  <c r="E11" i="52"/>
  <c r="H11" i="52"/>
  <c r="E14" i="52"/>
  <c r="H14" i="52"/>
  <c r="E5" i="52"/>
  <c r="H5" i="52"/>
  <c r="AM33" i="52"/>
  <c r="AM32" i="52"/>
  <c r="AM31" i="52"/>
  <c r="AM30" i="52"/>
  <c r="AM29" i="52"/>
  <c r="AM28" i="52"/>
  <c r="H27" i="52"/>
  <c r="E27" i="52"/>
  <c r="H26" i="52"/>
  <c r="E26" i="52"/>
  <c r="AK25" i="52"/>
  <c r="AM25" i="52" s="1"/>
  <c r="H25" i="52"/>
  <c r="AD25" i="52" s="1"/>
  <c r="E25" i="52"/>
  <c r="H24" i="52"/>
  <c r="E24" i="52"/>
  <c r="H23" i="52"/>
  <c r="E23" i="52"/>
  <c r="AK22" i="52"/>
  <c r="AM22" i="52" s="1"/>
  <c r="H22" i="52"/>
  <c r="Z22" i="52" s="1"/>
  <c r="E22" i="52"/>
  <c r="AM21" i="52"/>
  <c r="H21" i="52"/>
  <c r="AH21" i="52" s="1"/>
  <c r="E21" i="52"/>
  <c r="H20" i="52"/>
  <c r="E20" i="52"/>
  <c r="H19" i="52"/>
  <c r="E19" i="52"/>
  <c r="AK18" i="52"/>
  <c r="AM18" i="52" s="1"/>
  <c r="H18" i="52"/>
  <c r="AH18" i="52" s="1"/>
  <c r="E18" i="52"/>
  <c r="H17" i="52"/>
  <c r="E17" i="52"/>
  <c r="H16" i="52"/>
  <c r="E16" i="52"/>
  <c r="AM15" i="52"/>
  <c r="H15" i="52"/>
  <c r="AH15" i="52" s="1"/>
  <c r="E15" i="52"/>
  <c r="H13" i="52"/>
  <c r="E13" i="52"/>
  <c r="H12" i="52"/>
  <c r="E12" i="52"/>
  <c r="H9" i="52"/>
  <c r="E9" i="52"/>
  <c r="AK8" i="52"/>
  <c r="AM8" i="52" s="1"/>
  <c r="H8" i="52"/>
  <c r="Z8" i="52" s="1"/>
  <c r="E8" i="52"/>
  <c r="H7" i="52"/>
  <c r="E7" i="52"/>
  <c r="H6" i="52"/>
  <c r="E6" i="52"/>
  <c r="H4" i="52"/>
  <c r="E4" i="52"/>
  <c r="AK3" i="52"/>
  <c r="AM3" i="52" s="1"/>
  <c r="H3" i="52"/>
  <c r="AD3" i="52" s="1"/>
  <c r="E3" i="52"/>
  <c r="E36" i="51"/>
  <c r="H36" i="51"/>
  <c r="E37" i="51"/>
  <c r="H37" i="51"/>
  <c r="E38" i="51"/>
  <c r="H38" i="51"/>
  <c r="E39" i="51"/>
  <c r="H39" i="51"/>
  <c r="E40" i="51"/>
  <c r="H40" i="51"/>
  <c r="E33" i="51"/>
  <c r="H33" i="51"/>
  <c r="E34" i="51"/>
  <c r="H34" i="51"/>
  <c r="AM41" i="51"/>
  <c r="H41" i="51"/>
  <c r="AH41" i="51" s="1"/>
  <c r="E41" i="51"/>
  <c r="AK35" i="51"/>
  <c r="AM35" i="51" s="1"/>
  <c r="H35" i="51"/>
  <c r="AH35" i="51" s="1"/>
  <c r="E35" i="51"/>
  <c r="E28" i="51"/>
  <c r="H28" i="51"/>
  <c r="E29" i="51"/>
  <c r="H29" i="51"/>
  <c r="E30" i="51"/>
  <c r="H30" i="51"/>
  <c r="E22" i="51"/>
  <c r="H22" i="51"/>
  <c r="E23" i="51"/>
  <c r="H23" i="51"/>
  <c r="E24" i="51"/>
  <c r="H24" i="51"/>
  <c r="E25" i="51"/>
  <c r="H25" i="51"/>
  <c r="E10" i="51"/>
  <c r="H10" i="51"/>
  <c r="E11" i="51"/>
  <c r="H11" i="51"/>
  <c r="E12" i="51"/>
  <c r="H12" i="51"/>
  <c r="E13" i="51"/>
  <c r="H13" i="51"/>
  <c r="E14" i="51"/>
  <c r="H14" i="51"/>
  <c r="E15" i="51"/>
  <c r="H15" i="51"/>
  <c r="E16" i="51"/>
  <c r="H16" i="51"/>
  <c r="E17" i="51"/>
  <c r="H17" i="51"/>
  <c r="E18" i="51"/>
  <c r="H18" i="51"/>
  <c r="E19" i="51"/>
  <c r="H19" i="51"/>
  <c r="E4" i="51"/>
  <c r="H4" i="51"/>
  <c r="E5" i="51"/>
  <c r="H5" i="51"/>
  <c r="E6" i="51"/>
  <c r="H6" i="51"/>
  <c r="AM47" i="51"/>
  <c r="AM46" i="51"/>
  <c r="AM45" i="51"/>
  <c r="AM44" i="51"/>
  <c r="AM43" i="51"/>
  <c r="AM42" i="51"/>
  <c r="AK32" i="51"/>
  <c r="AM32" i="51" s="1"/>
  <c r="H32" i="51"/>
  <c r="Z32" i="51" s="1"/>
  <c r="E32" i="51"/>
  <c r="AM31" i="51"/>
  <c r="H31" i="51"/>
  <c r="AH31" i="51" s="1"/>
  <c r="E31" i="51"/>
  <c r="AK27" i="51"/>
  <c r="AM27" i="51" s="1"/>
  <c r="H27" i="51"/>
  <c r="AD27" i="51" s="1"/>
  <c r="E27" i="51"/>
  <c r="H26" i="51"/>
  <c r="E26" i="51"/>
  <c r="AM21" i="51"/>
  <c r="H21" i="51"/>
  <c r="AD21" i="51" s="1"/>
  <c r="E21" i="51"/>
  <c r="AM20" i="51"/>
  <c r="H20" i="51"/>
  <c r="AD20" i="51" s="1"/>
  <c r="E20" i="51"/>
  <c r="AK9" i="51"/>
  <c r="AM9" i="51" s="1"/>
  <c r="H9" i="51"/>
  <c r="Z9" i="51" s="1"/>
  <c r="E9" i="51"/>
  <c r="H8" i="51"/>
  <c r="E8" i="51"/>
  <c r="AM7" i="51"/>
  <c r="H7" i="51"/>
  <c r="Z7" i="51" s="1"/>
  <c r="E7" i="51"/>
  <c r="AK3" i="51"/>
  <c r="AM3" i="51" s="1"/>
  <c r="H3" i="51"/>
  <c r="Z3" i="51" s="1"/>
  <c r="E3" i="51"/>
  <c r="AD15" i="52" l="1"/>
  <c r="AD22" i="52"/>
  <c r="AD8" i="52"/>
  <c r="Z18" i="52"/>
  <c r="Z15" i="52"/>
  <c r="AD18" i="52"/>
  <c r="Z3" i="52"/>
  <c r="AH3" i="52"/>
  <c r="Z25" i="52"/>
  <c r="AH25" i="52"/>
  <c r="AH8" i="52"/>
  <c r="Z21" i="52"/>
  <c r="AH22" i="52"/>
  <c r="AD21" i="52"/>
  <c r="Z35" i="51"/>
  <c r="AD35" i="51"/>
  <c r="Z41" i="51"/>
  <c r="AD41" i="51"/>
  <c r="AD32" i="51"/>
  <c r="AD3" i="51"/>
  <c r="AH27" i="51"/>
  <c r="AH32" i="51"/>
  <c r="AH3" i="51"/>
  <c r="AH20" i="51"/>
  <c r="AD7" i="51"/>
  <c r="AH9" i="51"/>
  <c r="AH7" i="51"/>
  <c r="AH21" i="51"/>
  <c r="AD9" i="51"/>
  <c r="Z20" i="51"/>
  <c r="Z21" i="51"/>
  <c r="Z27" i="51"/>
  <c r="AD31" i="51"/>
  <c r="Z31" i="51"/>
  <c r="AM20" i="50"/>
  <c r="AM19" i="50"/>
  <c r="AM18" i="50"/>
  <c r="AM17" i="50"/>
  <c r="AM16" i="50"/>
  <c r="AM15" i="50"/>
  <c r="AM14" i="50"/>
  <c r="H14" i="50"/>
  <c r="Z14" i="50" s="1"/>
  <c r="E14" i="50"/>
  <c r="AK13" i="50"/>
  <c r="AM13" i="50" s="1"/>
  <c r="H13" i="50"/>
  <c r="AD13" i="50" s="1"/>
  <c r="E13" i="50"/>
  <c r="AM12" i="50"/>
  <c r="H12" i="50"/>
  <c r="Z12" i="50" s="1"/>
  <c r="E12" i="50"/>
  <c r="AK11" i="50"/>
  <c r="AM11" i="50" s="1"/>
  <c r="H11" i="50"/>
  <c r="Z11" i="50" s="1"/>
  <c r="E11" i="50"/>
  <c r="H10" i="50"/>
  <c r="E10" i="50"/>
  <c r="AM9" i="50"/>
  <c r="H9" i="50"/>
  <c r="AH9" i="50" s="1"/>
  <c r="E9" i="50"/>
  <c r="H8" i="50"/>
  <c r="E8" i="50"/>
  <c r="AM7" i="50"/>
  <c r="H7" i="50"/>
  <c r="Z7" i="50" s="1"/>
  <c r="E7" i="50"/>
  <c r="AK6" i="50"/>
  <c r="AM6" i="50" s="1"/>
  <c r="H6" i="50"/>
  <c r="AD6" i="50" s="1"/>
  <c r="E6" i="50"/>
  <c r="H5" i="50"/>
  <c r="E5" i="50"/>
  <c r="AM4" i="50"/>
  <c r="H4" i="50"/>
  <c r="AD4" i="50" s="1"/>
  <c r="E4" i="50"/>
  <c r="AK3" i="50"/>
  <c r="AM3" i="50" s="1"/>
  <c r="H3" i="50"/>
  <c r="Z3" i="50" s="1"/>
  <c r="E3" i="50"/>
  <c r="E21" i="49"/>
  <c r="H21" i="49"/>
  <c r="AD14" i="50" l="1"/>
  <c r="AH6" i="50"/>
  <c r="AD12" i="50"/>
  <c r="AH3" i="50"/>
  <c r="AH4" i="50"/>
  <c r="AD11" i="50"/>
  <c r="AH12" i="50"/>
  <c r="AH11" i="50"/>
  <c r="AD7" i="50"/>
  <c r="AH7" i="50"/>
  <c r="AH13" i="50"/>
  <c r="Z6" i="50"/>
  <c r="AD3" i="50"/>
  <c r="AH14" i="50"/>
  <c r="Z9" i="50"/>
  <c r="Z4" i="50"/>
  <c r="AD9" i="50"/>
  <c r="Z13" i="50"/>
  <c r="AM23" i="49"/>
  <c r="H23" i="49"/>
  <c r="AH23" i="49" s="1"/>
  <c r="E23" i="49"/>
  <c r="AD22" i="49"/>
  <c r="H22" i="49"/>
  <c r="AH22" i="49" s="1"/>
  <c r="E22" i="49"/>
  <c r="AM20" i="49"/>
  <c r="H20" i="49"/>
  <c r="AH20" i="49" s="1"/>
  <c r="E20" i="49"/>
  <c r="AK19" i="49"/>
  <c r="AM19" i="49" s="1"/>
  <c r="H19" i="49"/>
  <c r="Z19" i="49" s="1"/>
  <c r="E19" i="49"/>
  <c r="AM29" i="49"/>
  <c r="AM28" i="49"/>
  <c r="AM27" i="49"/>
  <c r="AM26" i="49"/>
  <c r="AM25" i="49"/>
  <c r="AM24" i="49"/>
  <c r="AM18" i="49"/>
  <c r="H18" i="49"/>
  <c r="Z18" i="49" s="1"/>
  <c r="E18" i="49"/>
  <c r="H17" i="49"/>
  <c r="E17" i="49"/>
  <c r="AK16" i="49"/>
  <c r="AM16" i="49" s="1"/>
  <c r="H16" i="49"/>
  <c r="AH16" i="49" s="1"/>
  <c r="E16" i="49"/>
  <c r="H15" i="49"/>
  <c r="E15" i="49"/>
  <c r="H14" i="49"/>
  <c r="E14" i="49"/>
  <c r="AM13" i="49"/>
  <c r="AH13" i="49"/>
  <c r="H13" i="49"/>
  <c r="AD13" i="49" s="1"/>
  <c r="E13" i="49"/>
  <c r="H12" i="49"/>
  <c r="E12" i="49"/>
  <c r="H11" i="49"/>
  <c r="E11" i="49"/>
  <c r="AM10" i="49"/>
  <c r="H10" i="49"/>
  <c r="AD10" i="49" s="1"/>
  <c r="E10" i="49"/>
  <c r="H9" i="49"/>
  <c r="E9" i="49"/>
  <c r="AM8" i="49"/>
  <c r="H8" i="49"/>
  <c r="AD8" i="49" s="1"/>
  <c r="E8" i="49"/>
  <c r="AK7" i="49"/>
  <c r="AM7" i="49" s="1"/>
  <c r="H7" i="49"/>
  <c r="AH7" i="49" s="1"/>
  <c r="E7" i="49"/>
  <c r="H6" i="49"/>
  <c r="E6" i="49"/>
  <c r="AM5" i="49"/>
  <c r="H5" i="49"/>
  <c r="AH5" i="49" s="1"/>
  <c r="E5" i="49"/>
  <c r="AM4" i="49"/>
  <c r="H4" i="49"/>
  <c r="AH4" i="49" s="1"/>
  <c r="E4" i="49"/>
  <c r="AK3" i="49"/>
  <c r="AM3" i="49" s="1"/>
  <c r="H3" i="49"/>
  <c r="AH3" i="49" s="1"/>
  <c r="E3" i="49"/>
  <c r="AM27" i="48"/>
  <c r="AM26" i="48"/>
  <c r="AM25" i="48"/>
  <c r="AM24" i="48"/>
  <c r="AM23" i="48"/>
  <c r="AM22" i="48"/>
  <c r="AM21" i="48"/>
  <c r="H21" i="48"/>
  <c r="AD21" i="48" s="1"/>
  <c r="E21" i="48"/>
  <c r="AM20" i="48"/>
  <c r="H20" i="48"/>
  <c r="AH20" i="48" s="1"/>
  <c r="E20" i="48"/>
  <c r="H19" i="48"/>
  <c r="E19" i="48"/>
  <c r="AK18" i="48"/>
  <c r="AM18" i="48" s="1"/>
  <c r="AD18" i="48"/>
  <c r="H18" i="48"/>
  <c r="Z18" i="48" s="1"/>
  <c r="E18" i="48"/>
  <c r="H17" i="48"/>
  <c r="E17" i="48"/>
  <c r="H16" i="48"/>
  <c r="E16" i="48"/>
  <c r="AM15" i="48"/>
  <c r="H15" i="48"/>
  <c r="AD15" i="48" s="1"/>
  <c r="E15" i="48"/>
  <c r="H14" i="48"/>
  <c r="E14" i="48"/>
  <c r="H13" i="48"/>
  <c r="E13" i="48"/>
  <c r="H12" i="48"/>
  <c r="E12" i="48"/>
  <c r="AM11" i="48"/>
  <c r="H11" i="48"/>
  <c r="AH11" i="48" s="1"/>
  <c r="E11" i="48"/>
  <c r="H10" i="48"/>
  <c r="E10" i="48"/>
  <c r="AM9" i="48"/>
  <c r="H9" i="48"/>
  <c r="AH9" i="48" s="1"/>
  <c r="E9" i="48"/>
  <c r="AK8" i="48"/>
  <c r="AM8" i="48" s="1"/>
  <c r="H8" i="48"/>
  <c r="AH8" i="48" s="1"/>
  <c r="E8" i="48"/>
  <c r="H7" i="48"/>
  <c r="E7" i="48"/>
  <c r="H6" i="48"/>
  <c r="E6" i="48"/>
  <c r="AM5" i="48"/>
  <c r="H5" i="48"/>
  <c r="AH5" i="48" s="1"/>
  <c r="E5" i="48"/>
  <c r="AM4" i="48"/>
  <c r="H4" i="48"/>
  <c r="Z4" i="48" s="1"/>
  <c r="E4" i="48"/>
  <c r="AK3" i="48"/>
  <c r="AM3" i="48" s="1"/>
  <c r="H3" i="48"/>
  <c r="AH3" i="48" s="1"/>
  <c r="E3" i="48"/>
  <c r="AH19" i="49" l="1"/>
  <c r="AH8" i="49"/>
  <c r="AD19" i="49"/>
  <c r="Z22" i="49"/>
  <c r="AD18" i="49"/>
  <c r="AH10" i="49"/>
  <c r="Z23" i="49"/>
  <c r="Z3" i="49"/>
  <c r="Z4" i="49"/>
  <c r="Z7" i="49"/>
  <c r="AD4" i="49"/>
  <c r="AD7" i="49"/>
  <c r="Z20" i="49"/>
  <c r="AD23" i="49"/>
  <c r="Z16" i="49"/>
  <c r="AD20" i="49"/>
  <c r="AD3" i="49"/>
  <c r="Z5" i="49"/>
  <c r="AD16" i="49"/>
  <c r="AH18" i="49"/>
  <c r="AD5" i="49"/>
  <c r="Z8" i="49"/>
  <c r="Z10" i="49"/>
  <c r="Z13" i="49"/>
  <c r="AH21" i="48"/>
  <c r="AH4" i="48"/>
  <c r="AH18" i="48"/>
  <c r="Z20" i="48"/>
  <c r="AD20" i="48"/>
  <c r="Z3" i="48"/>
  <c r="Z11" i="48"/>
  <c r="AD3" i="48"/>
  <c r="Z9" i="48"/>
  <c r="AD11" i="48"/>
  <c r="AH15" i="48"/>
  <c r="AD4" i="48"/>
  <c r="AD9" i="48"/>
  <c r="Z5" i="48"/>
  <c r="AD5" i="48"/>
  <c r="AD8" i="48"/>
  <c r="Z15" i="48"/>
  <c r="Z21" i="48"/>
  <c r="Z8" i="48"/>
  <c r="E24" i="47"/>
  <c r="H24" i="47"/>
  <c r="E15" i="47"/>
  <c r="H15" i="47"/>
  <c r="E16" i="47"/>
  <c r="H16" i="47"/>
  <c r="E13" i="47"/>
  <c r="H13" i="47"/>
  <c r="E6" i="47"/>
  <c r="H6" i="47"/>
  <c r="AM42" i="47" l="1"/>
  <c r="AM41" i="47"/>
  <c r="AM40" i="47"/>
  <c r="AM39" i="47"/>
  <c r="AM38" i="47"/>
  <c r="AM37" i="47"/>
  <c r="AM36" i="47"/>
  <c r="AM35" i="47"/>
  <c r="AM34" i="47"/>
  <c r="AM33" i="47"/>
  <c r="AM32" i="47"/>
  <c r="AK31" i="47"/>
  <c r="AM31" i="47" s="1"/>
  <c r="H31" i="47"/>
  <c r="AD31" i="47" s="1"/>
  <c r="E31" i="47"/>
  <c r="AM30" i="47"/>
  <c r="H30" i="47"/>
  <c r="AH30" i="47" s="1"/>
  <c r="E30" i="47"/>
  <c r="AM29" i="47"/>
  <c r="H29" i="47"/>
  <c r="AD29" i="47" s="1"/>
  <c r="E29" i="47"/>
  <c r="H28" i="47"/>
  <c r="E28" i="47"/>
  <c r="AK27" i="47"/>
  <c r="AM27" i="47" s="1"/>
  <c r="H27" i="47"/>
  <c r="AH27" i="47" s="1"/>
  <c r="E27" i="47"/>
  <c r="AM26" i="47"/>
  <c r="H26" i="47"/>
  <c r="AH26" i="47" s="1"/>
  <c r="E26" i="47"/>
  <c r="AM25" i="47"/>
  <c r="H25" i="47"/>
  <c r="AH25" i="47" s="1"/>
  <c r="E25" i="47"/>
  <c r="AM23" i="47"/>
  <c r="H23" i="47"/>
  <c r="Z23" i="47" s="1"/>
  <c r="E23" i="47"/>
  <c r="AK22" i="47"/>
  <c r="AM22" i="47" s="1"/>
  <c r="H22" i="47"/>
  <c r="AH22" i="47" s="1"/>
  <c r="E22" i="47"/>
  <c r="H21" i="47"/>
  <c r="E21" i="47"/>
  <c r="H20" i="47"/>
  <c r="E20" i="47"/>
  <c r="AM19" i="47"/>
  <c r="H19" i="47"/>
  <c r="AH19" i="47" s="1"/>
  <c r="E19" i="47"/>
  <c r="H18" i="47"/>
  <c r="E18" i="47"/>
  <c r="H17" i="47"/>
  <c r="E17" i="47"/>
  <c r="AM14" i="47"/>
  <c r="H14" i="47"/>
  <c r="Z14" i="47" s="1"/>
  <c r="E14" i="47"/>
  <c r="AM12" i="47"/>
  <c r="H12" i="47"/>
  <c r="AH12" i="47" s="1"/>
  <c r="E12" i="47"/>
  <c r="AK11" i="47"/>
  <c r="AM11" i="47" s="1"/>
  <c r="H11" i="47"/>
  <c r="AH11" i="47" s="1"/>
  <c r="E11" i="47"/>
  <c r="AM10" i="47"/>
  <c r="H10" i="47"/>
  <c r="AH10" i="47" s="1"/>
  <c r="E10" i="47"/>
  <c r="AM9" i="47"/>
  <c r="H9" i="47"/>
  <c r="AH9" i="47" s="1"/>
  <c r="E9" i="47"/>
  <c r="AM8" i="47"/>
  <c r="H8" i="47"/>
  <c r="AH8" i="47" s="1"/>
  <c r="E8" i="47"/>
  <c r="H7" i="47"/>
  <c r="E7" i="47"/>
  <c r="AM5" i="47"/>
  <c r="H5" i="47"/>
  <c r="AH5" i="47" s="1"/>
  <c r="E5" i="47"/>
  <c r="AM4" i="47"/>
  <c r="H4" i="47"/>
  <c r="AH4" i="47" s="1"/>
  <c r="E4" i="47"/>
  <c r="AK3" i="47"/>
  <c r="AM3" i="47" s="1"/>
  <c r="H3" i="47"/>
  <c r="Z3" i="47" s="1"/>
  <c r="E3" i="47"/>
  <c r="AD10" i="47" l="1"/>
  <c r="AD26" i="47"/>
  <c r="AD14" i="47"/>
  <c r="AD23" i="47"/>
  <c r="AD8" i="47"/>
  <c r="Z5" i="47"/>
  <c r="AH14" i="47"/>
  <c r="Z19" i="47"/>
  <c r="AH3" i="47"/>
  <c r="AD5" i="47"/>
  <c r="AH29" i="47"/>
  <c r="Z30" i="47"/>
  <c r="AH31" i="47"/>
  <c r="Z8" i="47"/>
  <c r="Z10" i="47"/>
  <c r="Z12" i="47"/>
  <c r="Z22" i="47"/>
  <c r="Z26" i="47"/>
  <c r="AD3" i="47"/>
  <c r="Z4" i="47"/>
  <c r="Z9" i="47"/>
  <c r="Z11" i="47"/>
  <c r="AD12" i="47"/>
  <c r="AD19" i="47"/>
  <c r="AD22" i="47"/>
  <c r="AH23" i="47"/>
  <c r="Z25" i="47"/>
  <c r="Z27" i="47"/>
  <c r="AD30" i="47"/>
  <c r="AD4" i="47"/>
  <c r="AD9" i="47"/>
  <c r="AD11" i="47"/>
  <c r="AD25" i="47"/>
  <c r="AD27" i="47"/>
  <c r="Z29" i="47"/>
  <c r="Z31" i="47"/>
  <c r="E32" i="45"/>
  <c r="H32" i="45"/>
  <c r="E20" i="45"/>
  <c r="H20" i="45"/>
  <c r="E21" i="45"/>
  <c r="H21" i="45"/>
  <c r="E22" i="45"/>
  <c r="H22" i="45"/>
  <c r="E23" i="45"/>
  <c r="H23" i="45"/>
  <c r="E24" i="45"/>
  <c r="H24" i="45"/>
  <c r="E14" i="45"/>
  <c r="H14" i="45"/>
  <c r="E15" i="45"/>
  <c r="H15" i="45"/>
  <c r="E6" i="45" l="1"/>
  <c r="H6" i="45"/>
  <c r="AM54" i="45"/>
  <c r="AM53" i="45"/>
  <c r="AM52" i="45"/>
  <c r="AM51" i="45"/>
  <c r="AM50" i="45"/>
  <c r="AM49" i="45"/>
  <c r="AM48" i="45"/>
  <c r="AM47" i="45"/>
  <c r="AM46" i="45"/>
  <c r="AM45" i="45"/>
  <c r="AM44" i="45"/>
  <c r="AM43" i="45"/>
  <c r="AM42" i="45"/>
  <c r="AM41" i="45"/>
  <c r="AM40" i="45"/>
  <c r="AM39" i="45"/>
  <c r="AM38" i="45"/>
  <c r="H38" i="45"/>
  <c r="Z38" i="45" s="1"/>
  <c r="E38" i="45"/>
  <c r="H37" i="45"/>
  <c r="AD37" i="45" s="1"/>
  <c r="E37" i="45"/>
  <c r="AM36" i="45"/>
  <c r="H36" i="45"/>
  <c r="Z36" i="45" s="1"/>
  <c r="E36" i="45"/>
  <c r="AK35" i="45"/>
  <c r="AM35" i="45" s="1"/>
  <c r="H35" i="45"/>
  <c r="AH35" i="45" s="1"/>
  <c r="E35" i="45"/>
  <c r="AM34" i="45"/>
  <c r="H34" i="45"/>
  <c r="Z34" i="45" s="1"/>
  <c r="E34" i="45"/>
  <c r="AM33" i="45"/>
  <c r="H33" i="45"/>
  <c r="AH33" i="45" s="1"/>
  <c r="E33" i="45"/>
  <c r="AK31" i="45"/>
  <c r="AM31" i="45" s="1"/>
  <c r="H31" i="45"/>
  <c r="AD31" i="45" s="1"/>
  <c r="E31" i="45"/>
  <c r="AM30" i="45"/>
  <c r="H30" i="45"/>
  <c r="Z30" i="45" s="1"/>
  <c r="E30" i="45"/>
  <c r="AM29" i="45"/>
  <c r="H29" i="45"/>
  <c r="AD29" i="45" s="1"/>
  <c r="E29" i="45"/>
  <c r="AM28" i="45"/>
  <c r="H28" i="45"/>
  <c r="AH28" i="45" s="1"/>
  <c r="E28" i="45"/>
  <c r="AK27" i="45"/>
  <c r="AM27" i="45" s="1"/>
  <c r="H27" i="45"/>
  <c r="AH27" i="45" s="1"/>
  <c r="E27" i="45"/>
  <c r="AM26" i="45"/>
  <c r="H26" i="45"/>
  <c r="Z26" i="45" s="1"/>
  <c r="E26" i="45"/>
  <c r="AM25" i="45"/>
  <c r="H25" i="45"/>
  <c r="AH25" i="45" s="1"/>
  <c r="E25" i="45"/>
  <c r="AM19" i="45"/>
  <c r="H19" i="45"/>
  <c r="Z19" i="45" s="1"/>
  <c r="E19" i="45"/>
  <c r="AM18" i="45"/>
  <c r="H18" i="45"/>
  <c r="AH18" i="45" s="1"/>
  <c r="E18" i="45"/>
  <c r="AM17" i="45"/>
  <c r="H17" i="45"/>
  <c r="Z17" i="45" s="1"/>
  <c r="E17" i="45"/>
  <c r="H16" i="45"/>
  <c r="E16" i="45"/>
  <c r="H13" i="45"/>
  <c r="E13" i="45"/>
  <c r="AM12" i="45"/>
  <c r="H12" i="45"/>
  <c r="AH12" i="45" s="1"/>
  <c r="E12" i="45"/>
  <c r="AM11" i="45"/>
  <c r="H11" i="45"/>
  <c r="AD11" i="45" s="1"/>
  <c r="E11" i="45"/>
  <c r="AK10" i="45"/>
  <c r="AM10" i="45" s="1"/>
  <c r="H10" i="45"/>
  <c r="Z10" i="45" s="1"/>
  <c r="E10" i="45"/>
  <c r="AM9" i="45"/>
  <c r="H9" i="45"/>
  <c r="AH9" i="45" s="1"/>
  <c r="E9" i="45"/>
  <c r="AM8" i="45"/>
  <c r="H8" i="45"/>
  <c r="Z8" i="45" s="1"/>
  <c r="E8" i="45"/>
  <c r="AM7" i="45"/>
  <c r="H7" i="45"/>
  <c r="AH7" i="45" s="1"/>
  <c r="E7" i="45"/>
  <c r="AM5" i="45"/>
  <c r="H5" i="45"/>
  <c r="Z5" i="45" s="1"/>
  <c r="E5" i="45"/>
  <c r="AM4" i="45"/>
  <c r="H4" i="45"/>
  <c r="AH4" i="45" s="1"/>
  <c r="E4" i="45"/>
  <c r="AK3" i="45"/>
  <c r="AM3" i="45" s="1"/>
  <c r="H3" i="45"/>
  <c r="AD3" i="45" s="1"/>
  <c r="E3" i="45"/>
  <c r="E18" i="44"/>
  <c r="H18" i="44"/>
  <c r="E12" i="44"/>
  <c r="H12" i="44"/>
  <c r="R14" i="44"/>
  <c r="R3" i="44"/>
  <c r="AM52" i="44"/>
  <c r="AM51" i="44"/>
  <c r="AM50" i="44"/>
  <c r="AM49" i="44"/>
  <c r="AM48" i="44"/>
  <c r="AM47" i="44"/>
  <c r="AM46" i="44"/>
  <c r="AM45" i="44"/>
  <c r="AM44" i="44"/>
  <c r="AM43" i="44"/>
  <c r="AM42" i="44"/>
  <c r="AM41" i="44"/>
  <c r="AM40" i="44"/>
  <c r="AM39" i="44"/>
  <c r="AM38" i="44"/>
  <c r="AM37" i="44"/>
  <c r="AM36" i="44"/>
  <c r="AM35" i="44"/>
  <c r="AM34" i="44"/>
  <c r="AM33" i="44"/>
  <c r="AM32" i="44"/>
  <c r="AM31" i="44"/>
  <c r="H31" i="44"/>
  <c r="AH31" i="44" s="1"/>
  <c r="E31" i="44"/>
  <c r="H30" i="44"/>
  <c r="AH30" i="44" s="1"/>
  <c r="E30" i="44"/>
  <c r="AM29" i="44"/>
  <c r="H29" i="44"/>
  <c r="AH29" i="44" s="1"/>
  <c r="E29" i="44"/>
  <c r="AK28" i="44"/>
  <c r="AM28" i="44" s="1"/>
  <c r="H28" i="44"/>
  <c r="AH28" i="44" s="1"/>
  <c r="E28" i="44"/>
  <c r="AM27" i="44"/>
  <c r="H27" i="44"/>
  <c r="AH27" i="44" s="1"/>
  <c r="E27" i="44"/>
  <c r="AM26" i="44"/>
  <c r="H26" i="44"/>
  <c r="AH26" i="44" s="1"/>
  <c r="E26" i="44"/>
  <c r="AK25" i="44"/>
  <c r="AM25" i="44" s="1"/>
  <c r="H25" i="44"/>
  <c r="AH25" i="44" s="1"/>
  <c r="E25" i="44"/>
  <c r="AM24" i="44"/>
  <c r="H24" i="44"/>
  <c r="AH24" i="44" s="1"/>
  <c r="E24" i="44"/>
  <c r="AM23" i="44"/>
  <c r="H23" i="44"/>
  <c r="AH23" i="44" s="1"/>
  <c r="E23" i="44"/>
  <c r="AM22" i="44"/>
  <c r="H22" i="44"/>
  <c r="AH22" i="44" s="1"/>
  <c r="E22" i="44"/>
  <c r="AK21" i="44"/>
  <c r="AM21" i="44" s="1"/>
  <c r="H21" i="44"/>
  <c r="AH21" i="44" s="1"/>
  <c r="E21" i="44"/>
  <c r="AM20" i="44"/>
  <c r="H20" i="44"/>
  <c r="AH20" i="44" s="1"/>
  <c r="E20" i="44"/>
  <c r="AM19" i="44"/>
  <c r="H19" i="44"/>
  <c r="AH19" i="44" s="1"/>
  <c r="E19" i="44"/>
  <c r="H17" i="44"/>
  <c r="E17" i="44"/>
  <c r="AM16" i="44"/>
  <c r="H16" i="44"/>
  <c r="AH16" i="44" s="1"/>
  <c r="E16" i="44"/>
  <c r="AM15" i="44"/>
  <c r="H15" i="44"/>
  <c r="AH15" i="44" s="1"/>
  <c r="E15" i="44"/>
  <c r="AM14" i="44"/>
  <c r="H14" i="44"/>
  <c r="Z14" i="44" s="1"/>
  <c r="E14" i="44"/>
  <c r="H13" i="44"/>
  <c r="E13" i="44"/>
  <c r="AM11" i="44"/>
  <c r="H11" i="44"/>
  <c r="Z11" i="44" s="1"/>
  <c r="E11" i="44"/>
  <c r="AM10" i="44"/>
  <c r="H10" i="44"/>
  <c r="AH10" i="44" s="1"/>
  <c r="E10" i="44"/>
  <c r="AK9" i="44"/>
  <c r="AM9" i="44" s="1"/>
  <c r="H9" i="44"/>
  <c r="AD9" i="44" s="1"/>
  <c r="E9" i="44"/>
  <c r="AM8" i="44"/>
  <c r="H8" i="44"/>
  <c r="AH8" i="44" s="1"/>
  <c r="E8" i="44"/>
  <c r="AM7" i="44"/>
  <c r="H7" i="44"/>
  <c r="AD7" i="44" s="1"/>
  <c r="E7" i="44"/>
  <c r="AM6" i="44"/>
  <c r="H6" i="44"/>
  <c r="AH6" i="44" s="1"/>
  <c r="E6" i="44"/>
  <c r="AM5" i="44"/>
  <c r="H5" i="44"/>
  <c r="AD5" i="44" s="1"/>
  <c r="E5" i="44"/>
  <c r="AM4" i="44"/>
  <c r="H4" i="44"/>
  <c r="AH4" i="44" s="1"/>
  <c r="E4" i="44"/>
  <c r="AK3" i="44"/>
  <c r="AM3" i="44" s="1"/>
  <c r="H3" i="44"/>
  <c r="AH3" i="44" s="1"/>
  <c r="E3" i="44"/>
  <c r="E12" i="30"/>
  <c r="H12" i="30"/>
  <c r="Z12" i="30" s="1"/>
  <c r="E18" i="30"/>
  <c r="H18" i="30"/>
  <c r="Z18" i="30" s="1"/>
  <c r="H30" i="30"/>
  <c r="Z30" i="30" s="1"/>
  <c r="E30" i="30"/>
  <c r="AM14" i="30"/>
  <c r="H14" i="30"/>
  <c r="AH14" i="30" s="1"/>
  <c r="E14" i="30"/>
  <c r="AM31" i="30"/>
  <c r="H31" i="30"/>
  <c r="AH31" i="30" s="1"/>
  <c r="E31" i="30"/>
  <c r="AM29" i="30"/>
  <c r="H29" i="30"/>
  <c r="AD29" i="30" s="1"/>
  <c r="E29" i="30"/>
  <c r="AK28" i="30"/>
  <c r="AM28" i="30" s="1"/>
  <c r="H28" i="30"/>
  <c r="AH28" i="30" s="1"/>
  <c r="E28" i="30"/>
  <c r="AM27" i="30"/>
  <c r="H27" i="30"/>
  <c r="AH27" i="30" s="1"/>
  <c r="E27" i="30"/>
  <c r="AM26" i="30"/>
  <c r="H26" i="30"/>
  <c r="AD26" i="30" s="1"/>
  <c r="E26" i="30"/>
  <c r="AK25" i="30"/>
  <c r="AM25" i="30" s="1"/>
  <c r="H25" i="30"/>
  <c r="AH25" i="30" s="1"/>
  <c r="E25" i="30"/>
  <c r="AM24" i="30"/>
  <c r="H24" i="30"/>
  <c r="AH24" i="30" s="1"/>
  <c r="E24" i="30"/>
  <c r="AM23" i="30"/>
  <c r="H23" i="30"/>
  <c r="AD23" i="30" s="1"/>
  <c r="E23" i="30"/>
  <c r="AM22" i="30"/>
  <c r="H22" i="30"/>
  <c r="AD22" i="30" s="1"/>
  <c r="E22" i="30"/>
  <c r="AK21" i="30"/>
  <c r="AM21" i="30" s="1"/>
  <c r="H21" i="30"/>
  <c r="Z21" i="30" s="1"/>
  <c r="E21" i="30"/>
  <c r="AM20" i="30"/>
  <c r="H20" i="30"/>
  <c r="AD20" i="30" s="1"/>
  <c r="E20" i="30"/>
  <c r="AM19" i="30"/>
  <c r="H19" i="30"/>
  <c r="Z19" i="30" s="1"/>
  <c r="E19" i="30"/>
  <c r="AM17" i="30"/>
  <c r="H17" i="30"/>
  <c r="AD17" i="30" s="1"/>
  <c r="E17" i="30"/>
  <c r="AM16" i="30"/>
  <c r="H16" i="30"/>
  <c r="AH16" i="30" s="1"/>
  <c r="E16" i="30"/>
  <c r="AM15" i="30"/>
  <c r="H15" i="30"/>
  <c r="AD15" i="30" s="1"/>
  <c r="E15" i="30"/>
  <c r="AM13" i="30"/>
  <c r="H13" i="30"/>
  <c r="AD13" i="30" s="1"/>
  <c r="E13" i="30"/>
  <c r="AM11" i="30"/>
  <c r="H11" i="30"/>
  <c r="AD11" i="30" s="1"/>
  <c r="E11" i="30"/>
  <c r="AM10" i="30"/>
  <c r="H10" i="30"/>
  <c r="AH10" i="30" s="1"/>
  <c r="E10" i="30"/>
  <c r="AK9" i="30"/>
  <c r="AM9" i="30" s="1"/>
  <c r="H9" i="30"/>
  <c r="AH9" i="30" s="1"/>
  <c r="E9" i="30"/>
  <c r="Z25" i="30" l="1"/>
  <c r="AD10" i="45"/>
  <c r="AD5" i="45"/>
  <c r="AD19" i="45"/>
  <c r="AD26" i="45"/>
  <c r="Z28" i="45"/>
  <c r="AD17" i="45"/>
  <c r="AH19" i="45"/>
  <c r="AH26" i="45"/>
  <c r="AD28" i="45"/>
  <c r="AD34" i="45"/>
  <c r="AD8" i="45"/>
  <c r="AH31" i="45"/>
  <c r="AH34" i="45"/>
  <c r="AD36" i="45"/>
  <c r="AH36" i="45"/>
  <c r="AH5" i="45"/>
  <c r="AH8" i="45"/>
  <c r="AH10" i="45"/>
  <c r="AH11" i="45"/>
  <c r="AH29" i="45"/>
  <c r="AD12" i="45"/>
  <c r="AD30" i="45"/>
  <c r="Z12" i="45"/>
  <c r="AH30" i="45"/>
  <c r="AD38" i="45"/>
  <c r="AH37" i="45"/>
  <c r="AH3" i="45"/>
  <c r="AH38" i="45"/>
  <c r="Z37" i="45"/>
  <c r="Z4" i="45"/>
  <c r="Z7" i="45"/>
  <c r="Z9" i="45"/>
  <c r="AH17" i="45"/>
  <c r="Z18" i="45"/>
  <c r="Z25" i="45"/>
  <c r="Z27" i="45"/>
  <c r="Z33" i="45"/>
  <c r="Z35" i="45"/>
  <c r="Z3" i="45"/>
  <c r="AD4" i="45"/>
  <c r="AD7" i="45"/>
  <c r="AD9" i="45"/>
  <c r="Z11" i="45"/>
  <c r="AD18" i="45"/>
  <c r="AD25" i="45"/>
  <c r="AD27" i="45"/>
  <c r="Z29" i="45"/>
  <c r="Z31" i="45"/>
  <c r="AD33" i="45"/>
  <c r="AD35" i="45"/>
  <c r="AD11" i="44"/>
  <c r="AH14" i="44"/>
  <c r="AD26" i="44"/>
  <c r="AD21" i="44"/>
  <c r="AH5" i="44"/>
  <c r="Z30" i="44"/>
  <c r="Z6" i="44"/>
  <c r="AD14" i="44"/>
  <c r="Z20" i="44"/>
  <c r="Z21" i="44"/>
  <c r="Z26" i="44"/>
  <c r="AD6" i="44"/>
  <c r="AH7" i="44"/>
  <c r="Z8" i="44"/>
  <c r="AH11" i="44"/>
  <c r="AD8" i="44"/>
  <c r="AH9" i="44"/>
  <c r="Z15" i="44"/>
  <c r="Z28" i="44"/>
  <c r="Z4" i="44"/>
  <c r="AD16" i="44"/>
  <c r="AD19" i="44"/>
  <c r="AD23" i="44"/>
  <c r="AD25" i="44"/>
  <c r="AD28" i="44"/>
  <c r="Z16" i="44"/>
  <c r="Z19" i="44"/>
  <c r="Z23" i="44"/>
  <c r="Z25" i="44"/>
  <c r="Z27" i="44"/>
  <c r="AD4" i="44"/>
  <c r="Z31" i="44"/>
  <c r="AD30" i="44"/>
  <c r="Z3" i="44"/>
  <c r="AD3" i="44"/>
  <c r="Z5" i="44"/>
  <c r="Z7" i="44"/>
  <c r="Z9" i="44"/>
  <c r="AD10" i="44"/>
  <c r="AD15" i="44"/>
  <c r="AD20" i="44"/>
  <c r="Z22" i="44"/>
  <c r="Z24" i="44"/>
  <c r="AD27" i="44"/>
  <c r="Z29" i="44"/>
  <c r="AD31" i="44"/>
  <c r="Z10" i="44"/>
  <c r="AD22" i="44"/>
  <c r="AD24" i="44"/>
  <c r="AD29" i="44"/>
  <c r="AH30" i="30"/>
  <c r="AD30" i="30"/>
  <c r="Z14" i="30"/>
  <c r="AD14" i="30"/>
  <c r="AD19" i="30"/>
  <c r="AD21" i="30"/>
  <c r="AH19" i="30"/>
  <c r="AH21" i="30"/>
  <c r="AD25" i="30"/>
  <c r="AH29" i="30"/>
  <c r="Z28" i="30"/>
  <c r="AD28" i="30"/>
  <c r="Z10" i="30"/>
  <c r="AH22" i="30"/>
  <c r="AH26" i="30"/>
  <c r="Z27" i="30"/>
  <c r="AD10" i="30"/>
  <c r="AH11" i="30"/>
  <c r="AH13" i="30"/>
  <c r="AH15" i="30"/>
  <c r="AD16" i="30"/>
  <c r="Z17" i="30"/>
  <c r="AH17" i="30"/>
  <c r="Z31" i="30"/>
  <c r="AD31" i="30"/>
  <c r="Z29" i="30"/>
  <c r="AD27" i="30"/>
  <c r="Z26" i="30"/>
  <c r="Z24" i="30"/>
  <c r="Z23" i="30"/>
  <c r="AH23" i="30"/>
  <c r="Z22" i="30"/>
  <c r="AD24" i="30"/>
  <c r="Z15" i="30"/>
  <c r="Z16" i="30"/>
  <c r="AH20" i="30"/>
  <c r="Z20" i="30"/>
  <c r="Z13" i="30"/>
  <c r="AD9" i="30"/>
  <c r="Z11" i="30"/>
  <c r="Z9" i="30"/>
  <c r="Q73" i="40" l="1"/>
  <c r="P73" i="40"/>
  <c r="Q72" i="40"/>
  <c r="P72" i="40"/>
  <c r="Q71" i="40"/>
  <c r="P71" i="40"/>
  <c r="Q70" i="40"/>
  <c r="P70" i="40"/>
  <c r="Q69" i="40"/>
  <c r="P69" i="40"/>
  <c r="Q68" i="40"/>
  <c r="P68" i="40"/>
  <c r="Q67" i="40"/>
  <c r="P67" i="40"/>
  <c r="Q66" i="40"/>
  <c r="P66" i="40"/>
  <c r="Q65" i="40"/>
  <c r="P65" i="40"/>
  <c r="Q64" i="40"/>
  <c r="P64" i="40"/>
  <c r="Q63" i="40"/>
  <c r="P63" i="40"/>
  <c r="Q62" i="40"/>
  <c r="P62" i="40"/>
  <c r="Q61" i="40"/>
  <c r="P61" i="40"/>
  <c r="Q60" i="40"/>
  <c r="P60" i="40"/>
  <c r="Q59" i="40"/>
  <c r="P59" i="40"/>
  <c r="Q58" i="40"/>
  <c r="P58" i="40"/>
  <c r="Q57" i="40"/>
  <c r="P57" i="40"/>
  <c r="Q56" i="40"/>
  <c r="P56" i="40"/>
  <c r="Q55" i="40"/>
  <c r="P55" i="40"/>
  <c r="Q54" i="40"/>
  <c r="P54" i="40"/>
  <c r="Q53" i="40"/>
  <c r="P53" i="40"/>
  <c r="Q52" i="40"/>
  <c r="P52" i="40"/>
  <c r="Q51" i="40"/>
  <c r="P51" i="40"/>
  <c r="Q50" i="40"/>
  <c r="P50" i="40"/>
  <c r="Q49" i="40"/>
  <c r="P49" i="40"/>
  <c r="Q48" i="40"/>
  <c r="P48" i="40"/>
  <c r="Q47" i="40"/>
  <c r="P47" i="40"/>
  <c r="Q46" i="40"/>
  <c r="P46" i="40"/>
  <c r="Q45" i="40"/>
  <c r="P45" i="40"/>
  <c r="Q44" i="40"/>
  <c r="P44" i="40"/>
  <c r="Q43" i="40"/>
  <c r="P43" i="40"/>
  <c r="Q42" i="40"/>
  <c r="P42" i="40"/>
  <c r="Q41" i="40"/>
  <c r="P41" i="40"/>
  <c r="Q40" i="40"/>
  <c r="P40" i="40"/>
  <c r="Q39" i="40"/>
  <c r="P39" i="40"/>
  <c r="Q38" i="40"/>
  <c r="P38" i="40"/>
  <c r="Q37" i="40"/>
  <c r="P37" i="40"/>
  <c r="Q36" i="40"/>
  <c r="P36" i="40"/>
  <c r="Q35" i="40"/>
  <c r="P35" i="40"/>
  <c r="Q34" i="40"/>
  <c r="P34" i="40"/>
  <c r="Q33" i="40"/>
  <c r="P33" i="40"/>
  <c r="Q32" i="40"/>
  <c r="P32" i="40"/>
  <c r="Q31" i="40"/>
  <c r="P31" i="40"/>
  <c r="Q30" i="40"/>
  <c r="P30" i="40"/>
  <c r="Q29" i="40"/>
  <c r="P29" i="40"/>
  <c r="Q28" i="40"/>
  <c r="P28" i="40"/>
  <c r="Q27" i="40"/>
  <c r="P27" i="40"/>
  <c r="Q26" i="40"/>
  <c r="P26" i="40"/>
  <c r="Q25" i="40"/>
  <c r="P25" i="40"/>
  <c r="Q24" i="40"/>
  <c r="P24" i="40"/>
  <c r="Q23" i="40"/>
  <c r="P23" i="40"/>
  <c r="Q22" i="40"/>
  <c r="P22" i="40"/>
  <c r="Q21" i="40"/>
  <c r="P21" i="40"/>
  <c r="Q20" i="40"/>
  <c r="P20" i="40"/>
  <c r="Q19" i="40"/>
  <c r="P19" i="40"/>
  <c r="Q18" i="40"/>
  <c r="P18" i="40"/>
  <c r="Q17" i="40"/>
  <c r="P17" i="40"/>
  <c r="Q16" i="40"/>
  <c r="P16" i="40"/>
  <c r="Q15" i="40"/>
  <c r="P15" i="40"/>
  <c r="Q14" i="40"/>
  <c r="P14" i="40"/>
  <c r="Q13" i="40"/>
  <c r="P13" i="40"/>
  <c r="Q12" i="40"/>
  <c r="P12" i="40"/>
  <c r="Q11" i="40"/>
  <c r="P11" i="40"/>
  <c r="Q10" i="40"/>
  <c r="P10" i="40"/>
  <c r="Q9" i="40"/>
  <c r="P9" i="40"/>
  <c r="Q8" i="40"/>
  <c r="P8" i="40"/>
  <c r="Q7" i="40"/>
  <c r="P7" i="40"/>
  <c r="Q6" i="40"/>
  <c r="P6" i="40"/>
  <c r="Q5" i="40"/>
  <c r="P5" i="40"/>
  <c r="Q4" i="40"/>
  <c r="P4" i="40"/>
  <c r="Q3" i="40"/>
  <c r="P3" i="40"/>
  <c r="Q73" i="42"/>
  <c r="P73" i="42"/>
  <c r="Q72" i="42"/>
  <c r="P72" i="42"/>
  <c r="Q71" i="42"/>
  <c r="P71" i="42"/>
  <c r="Q70" i="42"/>
  <c r="P70" i="42"/>
  <c r="Q69" i="42"/>
  <c r="P69" i="42"/>
  <c r="Q68" i="42"/>
  <c r="P68" i="42"/>
  <c r="Q67" i="42"/>
  <c r="P67" i="42"/>
  <c r="Q66" i="42"/>
  <c r="P66" i="42"/>
  <c r="Q65" i="42"/>
  <c r="P65" i="42"/>
  <c r="Q64" i="42"/>
  <c r="P64" i="42"/>
  <c r="Q63" i="42"/>
  <c r="P63" i="42"/>
  <c r="Q62" i="42"/>
  <c r="P62" i="42"/>
  <c r="Q61" i="42"/>
  <c r="P61" i="42"/>
  <c r="Q60" i="42"/>
  <c r="P60" i="42"/>
  <c r="Q59" i="42"/>
  <c r="P59" i="42"/>
  <c r="Q58" i="42"/>
  <c r="P58" i="42"/>
  <c r="Q57" i="42"/>
  <c r="P57" i="42"/>
  <c r="Q56" i="42"/>
  <c r="P56" i="42"/>
  <c r="Q55" i="42"/>
  <c r="P55" i="42"/>
  <c r="Q54" i="42"/>
  <c r="P54" i="42"/>
  <c r="Q53" i="42"/>
  <c r="P53" i="42"/>
  <c r="Q52" i="42"/>
  <c r="P52" i="42"/>
  <c r="Q51" i="42"/>
  <c r="P51" i="42"/>
  <c r="Q50" i="42"/>
  <c r="P50" i="42"/>
  <c r="Q49" i="42"/>
  <c r="P49" i="42"/>
  <c r="Q48" i="42"/>
  <c r="P48" i="42"/>
  <c r="Q47" i="42"/>
  <c r="P47" i="42"/>
  <c r="Q46" i="42"/>
  <c r="P46" i="42"/>
  <c r="Q45" i="42"/>
  <c r="P45" i="42"/>
  <c r="Q44" i="42"/>
  <c r="P44" i="42"/>
  <c r="Q43" i="42"/>
  <c r="P43" i="42"/>
  <c r="Q42" i="42"/>
  <c r="P42" i="42"/>
  <c r="Q41" i="42"/>
  <c r="P41" i="42"/>
  <c r="Q40" i="42"/>
  <c r="P40" i="42"/>
  <c r="Q39" i="42"/>
  <c r="P39" i="42"/>
  <c r="Q38" i="42"/>
  <c r="P38" i="42"/>
  <c r="Q37" i="42"/>
  <c r="P37" i="42"/>
  <c r="Q36" i="42"/>
  <c r="P36" i="42"/>
  <c r="Q35" i="42"/>
  <c r="P35" i="42"/>
  <c r="Q34" i="42"/>
  <c r="P34" i="42"/>
  <c r="Q33" i="42"/>
  <c r="P33" i="42"/>
  <c r="Q32" i="42"/>
  <c r="P32" i="42"/>
  <c r="Q31" i="42"/>
  <c r="P31" i="42"/>
  <c r="Q30" i="42"/>
  <c r="P30" i="42"/>
  <c r="Q29" i="42"/>
  <c r="P29" i="42"/>
  <c r="Q28" i="42"/>
  <c r="P28" i="42"/>
  <c r="Q27" i="42"/>
  <c r="P27" i="42"/>
  <c r="Q26" i="42"/>
  <c r="P26" i="42"/>
  <c r="Q25" i="42"/>
  <c r="P25" i="42"/>
  <c r="Q24" i="42"/>
  <c r="P24" i="42"/>
  <c r="Q23" i="42"/>
  <c r="P23" i="42"/>
  <c r="Q22" i="42"/>
  <c r="P22" i="42"/>
  <c r="Q21" i="42"/>
  <c r="P21" i="42"/>
  <c r="Q20" i="42"/>
  <c r="P20" i="42"/>
  <c r="Q19" i="42"/>
  <c r="P19" i="42"/>
  <c r="Q18" i="42"/>
  <c r="P18" i="42"/>
  <c r="Q17" i="42"/>
  <c r="P17" i="42"/>
  <c r="Q16" i="42"/>
  <c r="P16" i="42"/>
  <c r="Q15" i="42"/>
  <c r="P15" i="42"/>
  <c r="Q14" i="42"/>
  <c r="P14" i="42"/>
  <c r="Q13" i="42"/>
  <c r="P13" i="42"/>
  <c r="Q12" i="42"/>
  <c r="P12" i="42"/>
  <c r="Q11" i="42"/>
  <c r="P11" i="42"/>
  <c r="Q10" i="42"/>
  <c r="P10" i="42"/>
  <c r="Q9" i="42"/>
  <c r="P9" i="42"/>
  <c r="Q8" i="42"/>
  <c r="P8" i="42"/>
  <c r="Q7" i="42"/>
  <c r="P7" i="42"/>
  <c r="Q6" i="42"/>
  <c r="P6" i="42"/>
  <c r="Q5" i="42"/>
  <c r="P5" i="42"/>
  <c r="Q4" i="42"/>
  <c r="P4" i="42"/>
  <c r="Q3" i="42"/>
  <c r="P3" i="42"/>
  <c r="Q73" i="41"/>
  <c r="P73" i="41"/>
  <c r="Q72" i="41"/>
  <c r="P72" i="41"/>
  <c r="Q71" i="41"/>
  <c r="P71" i="41"/>
  <c r="Q70" i="41"/>
  <c r="P70" i="41"/>
  <c r="Q69" i="41"/>
  <c r="P69" i="41"/>
  <c r="Q68" i="41"/>
  <c r="P68" i="41"/>
  <c r="Q67" i="41"/>
  <c r="P67" i="41"/>
  <c r="Q66" i="41"/>
  <c r="P66" i="41"/>
  <c r="Q65" i="41"/>
  <c r="P65" i="41"/>
  <c r="Q64" i="41"/>
  <c r="P64" i="41"/>
  <c r="Q63" i="41"/>
  <c r="P63" i="41"/>
  <c r="Q62" i="41"/>
  <c r="P62" i="41"/>
  <c r="Q61" i="41"/>
  <c r="P61" i="41"/>
  <c r="Q60" i="41"/>
  <c r="P60" i="41"/>
  <c r="Q59" i="41"/>
  <c r="P59" i="41"/>
  <c r="Q58" i="41"/>
  <c r="P58" i="41"/>
  <c r="Q57" i="41"/>
  <c r="P57" i="41"/>
  <c r="Q56" i="41"/>
  <c r="P56" i="41"/>
  <c r="Q55" i="41"/>
  <c r="P55" i="41"/>
  <c r="Q54" i="41"/>
  <c r="P54" i="41"/>
  <c r="Q53" i="41"/>
  <c r="P53" i="41"/>
  <c r="Q52" i="41"/>
  <c r="P52" i="41"/>
  <c r="Q51" i="41"/>
  <c r="P51" i="41"/>
  <c r="Q50" i="41"/>
  <c r="P50" i="41"/>
  <c r="Q49" i="41"/>
  <c r="P49" i="41"/>
  <c r="Q48" i="41"/>
  <c r="P48" i="41"/>
  <c r="Q47" i="41"/>
  <c r="P47" i="41"/>
  <c r="Q46" i="41"/>
  <c r="P46" i="41"/>
  <c r="Q45" i="41"/>
  <c r="P45" i="41"/>
  <c r="Q44" i="41"/>
  <c r="P44" i="41"/>
  <c r="Q43" i="41"/>
  <c r="P43" i="41"/>
  <c r="Q42" i="41"/>
  <c r="P42" i="41"/>
  <c r="Q41" i="41"/>
  <c r="P41" i="41"/>
  <c r="Q40" i="41"/>
  <c r="P40" i="41"/>
  <c r="Q39" i="41"/>
  <c r="P39" i="41"/>
  <c r="Q38" i="41"/>
  <c r="P38" i="41"/>
  <c r="Q37" i="41"/>
  <c r="P37" i="41"/>
  <c r="Q36" i="41"/>
  <c r="P36" i="41"/>
  <c r="Q35" i="41"/>
  <c r="P35" i="41"/>
  <c r="Q34" i="41"/>
  <c r="P34" i="41"/>
  <c r="Q33" i="41"/>
  <c r="P33" i="41"/>
  <c r="Q32" i="41"/>
  <c r="P32" i="41"/>
  <c r="Q31" i="41"/>
  <c r="P31" i="41"/>
  <c r="Q30" i="41"/>
  <c r="P30" i="41"/>
  <c r="Q29" i="41"/>
  <c r="P29" i="41"/>
  <c r="Q28" i="41"/>
  <c r="P28" i="41"/>
  <c r="Q27" i="41"/>
  <c r="P27" i="41"/>
  <c r="Q26" i="41"/>
  <c r="P26" i="41"/>
  <c r="Q25" i="41"/>
  <c r="P25" i="41"/>
  <c r="Q24" i="41"/>
  <c r="P24" i="41"/>
  <c r="Q23" i="41"/>
  <c r="P23" i="41"/>
  <c r="Q22" i="41"/>
  <c r="P22" i="41"/>
  <c r="Q21" i="41"/>
  <c r="P21" i="41"/>
  <c r="Q20" i="41"/>
  <c r="P20" i="41"/>
  <c r="Q19" i="41"/>
  <c r="P19" i="41"/>
  <c r="Q18" i="41"/>
  <c r="P18" i="41"/>
  <c r="Q17" i="41"/>
  <c r="P17" i="41"/>
  <c r="Q16" i="41"/>
  <c r="P16" i="41"/>
  <c r="Q15" i="41"/>
  <c r="P15" i="41"/>
  <c r="Q14" i="41"/>
  <c r="P14" i="41"/>
  <c r="Q13" i="41"/>
  <c r="P13" i="41"/>
  <c r="Q12" i="41"/>
  <c r="P12" i="41"/>
  <c r="Q11" i="41"/>
  <c r="P11" i="41"/>
  <c r="Q10" i="41"/>
  <c r="P10" i="41"/>
  <c r="Q9" i="41"/>
  <c r="P9" i="41"/>
  <c r="Q8" i="41"/>
  <c r="P8" i="41"/>
  <c r="Q7" i="41"/>
  <c r="P7" i="41"/>
  <c r="Q6" i="41"/>
  <c r="P6" i="41"/>
  <c r="Q5" i="41"/>
  <c r="P5" i="41"/>
  <c r="Q4" i="41"/>
  <c r="P4" i="41"/>
  <c r="Q3" i="41"/>
  <c r="P3" i="41"/>
  <c r="AH5" i="40"/>
  <c r="AH6" i="40"/>
  <c r="AH7" i="40"/>
  <c r="AH10" i="40"/>
  <c r="AH12" i="40"/>
  <c r="AH14" i="40"/>
  <c r="AH15" i="40"/>
  <c r="AH16" i="40"/>
  <c r="AH18" i="40"/>
  <c r="AH19" i="40"/>
  <c r="AH20" i="40"/>
  <c r="AH22" i="40"/>
  <c r="AH23" i="40"/>
  <c r="AH25" i="40"/>
  <c r="AH27" i="40"/>
  <c r="AH28" i="40"/>
  <c r="AH29" i="40"/>
  <c r="AH30" i="40"/>
  <c r="AH31" i="40"/>
  <c r="AH32" i="40"/>
  <c r="AH33" i="40"/>
  <c r="AH34" i="40"/>
  <c r="AH35" i="40"/>
  <c r="AH36" i="40"/>
  <c r="AH37" i="40"/>
  <c r="AH38" i="40"/>
  <c r="AH39" i="40"/>
  <c r="AH40" i="40"/>
  <c r="AH41" i="40"/>
  <c r="AH42" i="40"/>
  <c r="AH43" i="40"/>
  <c r="AH44" i="40"/>
  <c r="AH45" i="40"/>
  <c r="AH46" i="40"/>
  <c r="AH47" i="40"/>
  <c r="AH48" i="40"/>
  <c r="AH49" i="40"/>
  <c r="AH50" i="40"/>
  <c r="AH51" i="40"/>
  <c r="AH52" i="40"/>
  <c r="AH53" i="40"/>
  <c r="AH54" i="40"/>
  <c r="AH55" i="40"/>
  <c r="AH56" i="40"/>
  <c r="AH57" i="40"/>
  <c r="AH58" i="40"/>
  <c r="AH59" i="40"/>
  <c r="AH60" i="40"/>
  <c r="AH61" i="40"/>
  <c r="AH66" i="40"/>
  <c r="AH67" i="40"/>
  <c r="AH70" i="40"/>
  <c r="AH71" i="40"/>
  <c r="AH72" i="40"/>
  <c r="AH73" i="40"/>
  <c r="AH74" i="40"/>
  <c r="AH75" i="40"/>
  <c r="AH76" i="40"/>
  <c r="AH79" i="40"/>
  <c r="AH80" i="40"/>
  <c r="AH81" i="40"/>
  <c r="AH82" i="40"/>
  <c r="AH83" i="40"/>
  <c r="AH84" i="40"/>
  <c r="AH85" i="40"/>
  <c r="AH86" i="40"/>
  <c r="AH87" i="40"/>
  <c r="AH88" i="40"/>
  <c r="AH89" i="40"/>
  <c r="AH90" i="40"/>
  <c r="AH91" i="40"/>
  <c r="AH92" i="40"/>
  <c r="AH93" i="40"/>
  <c r="AH94" i="40"/>
  <c r="AH95" i="40"/>
  <c r="AH96" i="40"/>
  <c r="AH97" i="40"/>
  <c r="AH98" i="40"/>
  <c r="AH99" i="40"/>
  <c r="AH100" i="40"/>
  <c r="AH101" i="40"/>
  <c r="AH102" i="40"/>
  <c r="AH103" i="40"/>
  <c r="AH104" i="40"/>
  <c r="AH105" i="40"/>
  <c r="AH106" i="40"/>
  <c r="AH107" i="40"/>
  <c r="AH108" i="40"/>
  <c r="AH109" i="40"/>
  <c r="AH110" i="40"/>
  <c r="AH111" i="40"/>
  <c r="AH112" i="40"/>
  <c r="AH113" i="40"/>
  <c r="AH114" i="40"/>
  <c r="AH115" i="40"/>
  <c r="AH116" i="40"/>
  <c r="AH4" i="42"/>
  <c r="AH5" i="42"/>
  <c r="AH6" i="42"/>
  <c r="AH7" i="42"/>
  <c r="AH8" i="42"/>
  <c r="AH9" i="42"/>
  <c r="AH10" i="42"/>
  <c r="AH11" i="42"/>
  <c r="AH12" i="42"/>
  <c r="AH13" i="42"/>
  <c r="AH14" i="42"/>
  <c r="AH17" i="42"/>
  <c r="AH18" i="42"/>
  <c r="AH19" i="42"/>
  <c r="AH21" i="42"/>
  <c r="AH22" i="42"/>
  <c r="AH23" i="42"/>
  <c r="AH24" i="42"/>
  <c r="AH25" i="42"/>
  <c r="AH26" i="42"/>
  <c r="AH27" i="42"/>
  <c r="AH31" i="42"/>
  <c r="AH32" i="42"/>
  <c r="AH33" i="42"/>
  <c r="AH34" i="42"/>
  <c r="AH35" i="42"/>
  <c r="AH36" i="42"/>
  <c r="AH37" i="42"/>
  <c r="AH38" i="42"/>
  <c r="AH39" i="42"/>
  <c r="AH40" i="42"/>
  <c r="AH41" i="42"/>
  <c r="AH42" i="42"/>
  <c r="AH43" i="42"/>
  <c r="AH44" i="42"/>
  <c r="AH45" i="42"/>
  <c r="AH46" i="42"/>
  <c r="AH47" i="42"/>
  <c r="AH48" i="42"/>
  <c r="AH49" i="42"/>
  <c r="AH50" i="42"/>
  <c r="AH51" i="42"/>
  <c r="AH52" i="42"/>
  <c r="AH53" i="42"/>
  <c r="AH54" i="42"/>
  <c r="AH55" i="42"/>
  <c r="AH56" i="42"/>
  <c r="AH57" i="42"/>
  <c r="AH58" i="42"/>
  <c r="AH59" i="42"/>
  <c r="AH60" i="42"/>
  <c r="AH61" i="42"/>
  <c r="AH62" i="42"/>
  <c r="AH63" i="42"/>
  <c r="AH64" i="42"/>
  <c r="AH65" i="42"/>
  <c r="AH66" i="42"/>
  <c r="AH67" i="42"/>
  <c r="AH68" i="42"/>
  <c r="AH69" i="42"/>
  <c r="AH70" i="42"/>
  <c r="AH71" i="42"/>
  <c r="AH72" i="42"/>
  <c r="AH73" i="42"/>
  <c r="AH74" i="42"/>
  <c r="AH75" i="42"/>
  <c r="AH76" i="42"/>
  <c r="AH77" i="42"/>
  <c r="AH78" i="42"/>
  <c r="AH79" i="42"/>
  <c r="AH80" i="42"/>
  <c r="AH81" i="42"/>
  <c r="AH82" i="42"/>
  <c r="AH3" i="42"/>
  <c r="AH4" i="41"/>
  <c r="AH5" i="41"/>
  <c r="AH6" i="41"/>
  <c r="AH7" i="41"/>
  <c r="AH8" i="41"/>
  <c r="AH9" i="41"/>
  <c r="AH10" i="41"/>
  <c r="AH11" i="41"/>
  <c r="AH12" i="41"/>
  <c r="AH13" i="41"/>
  <c r="AH14" i="41"/>
  <c r="AH15" i="41"/>
  <c r="AH16" i="41"/>
  <c r="AH17" i="41"/>
  <c r="AH18" i="41"/>
  <c r="AH19" i="41"/>
  <c r="AH20" i="41"/>
  <c r="AH21" i="41"/>
  <c r="AH22" i="41"/>
  <c r="AH23" i="41"/>
  <c r="AH26" i="41"/>
  <c r="AH27" i="41"/>
  <c r="AH30" i="41"/>
  <c r="AH31" i="41"/>
  <c r="AH32" i="41"/>
  <c r="AH33" i="41"/>
  <c r="AH34" i="41"/>
  <c r="AH35" i="41"/>
  <c r="AH36" i="41"/>
  <c r="AH40" i="41"/>
  <c r="AH41" i="41"/>
  <c r="AH42" i="41"/>
  <c r="AH43" i="41"/>
  <c r="AH44" i="41"/>
  <c r="AH45" i="41"/>
  <c r="AH46" i="41"/>
  <c r="AH47" i="41"/>
  <c r="AH48" i="41"/>
  <c r="AH49" i="41"/>
  <c r="AH50" i="41"/>
  <c r="AH51" i="41"/>
  <c r="AH52" i="41"/>
  <c r="AH53" i="41"/>
  <c r="AH54" i="41"/>
  <c r="AH55" i="41"/>
  <c r="AH56" i="41"/>
  <c r="AH57" i="41"/>
  <c r="AH58" i="41"/>
  <c r="AH59" i="41"/>
  <c r="AH60" i="41"/>
  <c r="AH61" i="41"/>
  <c r="AH62" i="41"/>
  <c r="AH63" i="41"/>
  <c r="AH64" i="41"/>
  <c r="AH65" i="41"/>
  <c r="AH66" i="41"/>
  <c r="AH67" i="41"/>
  <c r="AH68" i="41"/>
  <c r="AH69" i="41"/>
  <c r="AH70" i="41"/>
  <c r="AH71" i="41"/>
  <c r="AH72" i="41"/>
  <c r="AH73" i="41"/>
  <c r="AH74" i="41"/>
  <c r="AH75" i="41"/>
  <c r="AH76" i="41"/>
  <c r="AH77" i="41"/>
  <c r="AH78" i="41"/>
  <c r="AH79" i="41"/>
  <c r="AH80" i="41"/>
  <c r="AH81" i="41"/>
  <c r="AH82" i="41"/>
  <c r="AH83" i="41"/>
  <c r="AH84" i="41"/>
  <c r="AH85" i="41"/>
  <c r="AH86" i="41"/>
  <c r="AH87" i="41"/>
  <c r="AH88" i="41"/>
  <c r="AH89" i="41"/>
  <c r="AH90" i="41"/>
  <c r="AH91" i="41"/>
  <c r="AH92" i="41"/>
  <c r="AH93" i="41"/>
  <c r="AH94" i="41"/>
  <c r="AH95" i="41"/>
  <c r="AH96" i="41"/>
  <c r="AH97" i="41"/>
  <c r="AH98" i="41"/>
  <c r="AH99" i="41"/>
  <c r="AH100" i="41"/>
  <c r="AH101" i="41"/>
  <c r="AH102" i="41"/>
  <c r="AH103" i="41"/>
  <c r="AH104" i="41"/>
  <c r="AH105" i="41"/>
  <c r="AH106" i="41"/>
  <c r="AH107" i="41"/>
  <c r="AH108" i="41"/>
  <c r="AH109" i="41"/>
  <c r="AH110" i="41"/>
  <c r="AH111" i="41"/>
  <c r="AH112" i="41"/>
  <c r="AH113" i="41"/>
  <c r="AH3" i="41"/>
  <c r="AM4" i="30"/>
  <c r="AM5" i="30"/>
  <c r="AM6" i="30"/>
  <c r="AM7" i="30"/>
  <c r="AM8" i="30"/>
  <c r="AM32" i="30"/>
  <c r="AM33" i="30"/>
  <c r="AM34" i="30"/>
  <c r="AM35" i="30"/>
  <c r="AM36" i="30"/>
  <c r="AM37" i="30"/>
  <c r="AM38" i="30"/>
  <c r="AM39" i="30"/>
  <c r="AM40" i="30"/>
  <c r="AM41" i="30"/>
  <c r="AM42" i="30"/>
  <c r="AM43" i="30"/>
  <c r="AM44" i="30"/>
  <c r="AM45" i="30"/>
  <c r="AM46" i="30"/>
  <c r="AM47" i="30"/>
  <c r="AM48" i="30"/>
  <c r="AM49" i="30"/>
  <c r="AM50" i="30"/>
  <c r="AM51" i="30"/>
  <c r="AM52" i="30"/>
  <c r="AM53" i="30"/>
  <c r="AM54" i="30"/>
  <c r="AM55" i="30"/>
  <c r="AM56" i="30"/>
  <c r="AM57" i="30"/>
  <c r="AM58" i="30"/>
  <c r="AM59" i="30"/>
  <c r="AM60" i="30"/>
  <c r="C23" i="29"/>
  <c r="AF79" i="40"/>
  <c r="AC79" i="40"/>
  <c r="Y79" i="40"/>
  <c r="U79" i="40"/>
  <c r="AF78" i="40"/>
  <c r="AH78" i="40" s="1"/>
  <c r="AC78" i="40"/>
  <c r="Y78" i="40"/>
  <c r="U78" i="40"/>
  <c r="AF77" i="40"/>
  <c r="AH77" i="40" s="1"/>
  <c r="AC77" i="40"/>
  <c r="Y77" i="40"/>
  <c r="U77" i="40"/>
  <c r="AF69" i="40"/>
  <c r="AH69" i="40" s="1"/>
  <c r="AC69" i="40"/>
  <c r="Y69" i="40"/>
  <c r="AF68" i="40"/>
  <c r="AH68" i="40" s="1"/>
  <c r="AC68" i="40"/>
  <c r="Y68" i="40"/>
  <c r="AF65" i="40"/>
  <c r="AH65" i="40" s="1"/>
  <c r="AC65" i="40"/>
  <c r="Y65" i="40"/>
  <c r="AF64" i="40"/>
  <c r="AH64" i="40" s="1"/>
  <c r="AC64" i="40"/>
  <c r="Y64" i="40"/>
  <c r="AF30" i="42"/>
  <c r="AH30" i="42" s="1"/>
  <c r="AC30" i="42"/>
  <c r="Y30" i="42"/>
  <c r="U30" i="42"/>
  <c r="AF29" i="42"/>
  <c r="AH29" i="42" s="1"/>
  <c r="AC29" i="42"/>
  <c r="Y29" i="42"/>
  <c r="U29" i="42"/>
  <c r="AF28" i="42"/>
  <c r="AH28" i="42" s="1"/>
  <c r="AC28" i="42"/>
  <c r="Y28" i="42"/>
  <c r="U28" i="42"/>
  <c r="AF20" i="42"/>
  <c r="AH20" i="42" s="1"/>
  <c r="AC20" i="42"/>
  <c r="Y20" i="42"/>
  <c r="AF19" i="42"/>
  <c r="AC19" i="42"/>
  <c r="Y19" i="42"/>
  <c r="AF16" i="42"/>
  <c r="AH16" i="42" s="1"/>
  <c r="AC16" i="42"/>
  <c r="Y16" i="42"/>
  <c r="AF15" i="42"/>
  <c r="AH15" i="42" s="1"/>
  <c r="AC15" i="42"/>
  <c r="Y15" i="42"/>
  <c r="D4" i="42"/>
  <c r="D5" i="42"/>
  <c r="D6" i="42"/>
  <c r="D7" i="42"/>
  <c r="D8" i="42"/>
  <c r="D9" i="42"/>
  <c r="D10" i="42"/>
  <c r="D11" i="42"/>
  <c r="D12" i="42"/>
  <c r="AC14" i="42"/>
  <c r="Y14" i="42"/>
  <c r="G12" i="42"/>
  <c r="AC12" i="42" s="1"/>
  <c r="AC11" i="42"/>
  <c r="Y11" i="42"/>
  <c r="G11" i="42"/>
  <c r="U11" i="42" s="1"/>
  <c r="G10" i="42"/>
  <c r="AC10" i="42" s="1"/>
  <c r="G9" i="42"/>
  <c r="U9" i="42" s="1"/>
  <c r="G8" i="42"/>
  <c r="AC8" i="42" s="1"/>
  <c r="G7" i="42"/>
  <c r="U7" i="42" s="1"/>
  <c r="G6" i="42"/>
  <c r="AC6" i="42" s="1"/>
  <c r="AC5" i="42"/>
  <c r="G5" i="42"/>
  <c r="U5" i="42" s="1"/>
  <c r="G4" i="42"/>
  <c r="AC4" i="42" s="1"/>
  <c r="AC3" i="42"/>
  <c r="Y3" i="42"/>
  <c r="G3" i="42"/>
  <c r="U3" i="42" s="1"/>
  <c r="U4" i="42" l="1"/>
  <c r="U12" i="42"/>
  <c r="Y9" i="42"/>
  <c r="U10" i="42"/>
  <c r="Y7" i="42"/>
  <c r="U8" i="42"/>
  <c r="AC9" i="42"/>
  <c r="Y5" i="42"/>
  <c r="U6" i="42"/>
  <c r="AC7" i="42"/>
  <c r="Y4" i="42"/>
  <c r="Y6" i="42"/>
  <c r="Y8" i="42"/>
  <c r="Y10" i="42"/>
  <c r="Y12" i="42"/>
  <c r="AF39" i="41" l="1"/>
  <c r="AH39" i="41" s="1"/>
  <c r="AC39" i="41"/>
  <c r="Y39" i="41"/>
  <c r="U39" i="41"/>
  <c r="AF38" i="41"/>
  <c r="AH38" i="41" s="1"/>
  <c r="AC38" i="41"/>
  <c r="Y38" i="41"/>
  <c r="U38" i="41"/>
  <c r="AF37" i="41"/>
  <c r="AH37" i="41" s="1"/>
  <c r="AC37" i="41"/>
  <c r="Y37" i="41"/>
  <c r="U37" i="41"/>
  <c r="AF29" i="41"/>
  <c r="AH29" i="41" s="1"/>
  <c r="AC29" i="41"/>
  <c r="Y29" i="41"/>
  <c r="AF28" i="41"/>
  <c r="AH28" i="41" s="1"/>
  <c r="AC28" i="41"/>
  <c r="Y28" i="41"/>
  <c r="AF25" i="41"/>
  <c r="AH25" i="41" s="1"/>
  <c r="AC25" i="41"/>
  <c r="Y25" i="41"/>
  <c r="AF24" i="41"/>
  <c r="AH24" i="41" s="1"/>
  <c r="AC24" i="41"/>
  <c r="Y24" i="41"/>
  <c r="G21" i="41"/>
  <c r="AC21" i="41" s="1"/>
  <c r="G20" i="41"/>
  <c r="Y20" i="41" s="1"/>
  <c r="G19" i="41"/>
  <c r="AC19" i="41" s="1"/>
  <c r="G18" i="41"/>
  <c r="Y18" i="41" s="1"/>
  <c r="G17" i="41"/>
  <c r="AC17" i="41" s="1"/>
  <c r="G16" i="41"/>
  <c r="Y16" i="41" s="1"/>
  <c r="G15" i="41"/>
  <c r="AC15" i="41" s="1"/>
  <c r="G14" i="41"/>
  <c r="AC14" i="41" s="1"/>
  <c r="G13" i="41"/>
  <c r="U13" i="41" s="1"/>
  <c r="AC12" i="41"/>
  <c r="Y12" i="41"/>
  <c r="U12" i="41"/>
  <c r="G11" i="41"/>
  <c r="Y11" i="41" s="1"/>
  <c r="G10" i="41"/>
  <c r="AC10" i="41" s="1"/>
  <c r="G9" i="41"/>
  <c r="Y9" i="41" s="1"/>
  <c r="G8" i="41"/>
  <c r="AC8" i="41" s="1"/>
  <c r="G7" i="41"/>
  <c r="AC7" i="41" s="1"/>
  <c r="G6" i="41"/>
  <c r="U6" i="41" s="1"/>
  <c r="G5" i="41"/>
  <c r="AC5" i="41" s="1"/>
  <c r="G4" i="41"/>
  <c r="AC4" i="41" s="1"/>
  <c r="G3" i="41"/>
  <c r="U3" i="41" s="1"/>
  <c r="U8" i="41" l="1"/>
  <c r="AC9" i="41"/>
  <c r="U15" i="41"/>
  <c r="AC16" i="41"/>
  <c r="Y5" i="41"/>
  <c r="Y8" i="41"/>
  <c r="AC11" i="41"/>
  <c r="Y15" i="41"/>
  <c r="AC18" i="41"/>
  <c r="U20" i="41"/>
  <c r="U21" i="41"/>
  <c r="Y3" i="41"/>
  <c r="U11" i="41"/>
  <c r="U18" i="41"/>
  <c r="AC20" i="41"/>
  <c r="Y21" i="41"/>
  <c r="U5" i="41"/>
  <c r="Y6" i="41"/>
  <c r="U10" i="41"/>
  <c r="Y13" i="41"/>
  <c r="U17" i="41"/>
  <c r="AC3" i="41"/>
  <c r="U7" i="41"/>
  <c r="AC13" i="41"/>
  <c r="U19" i="41"/>
  <c r="Y4" i="41"/>
  <c r="Y7" i="41"/>
  <c r="U9" i="41"/>
  <c r="Y10" i="41"/>
  <c r="U14" i="41"/>
  <c r="U16" i="41"/>
  <c r="Y17" i="41"/>
  <c r="Y19" i="41"/>
  <c r="U4" i="41"/>
  <c r="AC6" i="41"/>
  <c r="Y14" i="41"/>
  <c r="AF63" i="40" l="1"/>
  <c r="AH63" i="40" s="1"/>
  <c r="AC63" i="40"/>
  <c r="Y63" i="40"/>
  <c r="AF62" i="40"/>
  <c r="AH62" i="40" s="1"/>
  <c r="AC62" i="40"/>
  <c r="Y62" i="40"/>
  <c r="K58" i="40"/>
  <c r="G58" i="40"/>
  <c r="AC58" i="40" s="1"/>
  <c r="K57" i="40"/>
  <c r="G57" i="40"/>
  <c r="U57" i="40" s="1"/>
  <c r="K56" i="40"/>
  <c r="G56" i="40"/>
  <c r="AC56" i="40" s="1"/>
  <c r="K55" i="40"/>
  <c r="G55" i="40"/>
  <c r="U55" i="40" s="1"/>
  <c r="K54" i="40"/>
  <c r="G54" i="40"/>
  <c r="AC54" i="40" s="1"/>
  <c r="G53" i="40"/>
  <c r="U53" i="40" s="1"/>
  <c r="K52" i="40"/>
  <c r="G52" i="40"/>
  <c r="Y52" i="40" s="1"/>
  <c r="K51" i="40"/>
  <c r="G51" i="40"/>
  <c r="AC51" i="40" s="1"/>
  <c r="K50" i="40"/>
  <c r="G50" i="40"/>
  <c r="Y50" i="40" s="1"/>
  <c r="AC49" i="40"/>
  <c r="G49" i="40"/>
  <c r="Y49" i="40" s="1"/>
  <c r="G48" i="40"/>
  <c r="U48" i="40" s="1"/>
  <c r="G47" i="40"/>
  <c r="Y47" i="40" s="1"/>
  <c r="G46" i="40"/>
  <c r="AC46" i="40" s="1"/>
  <c r="K45" i="40"/>
  <c r="G45" i="40"/>
  <c r="AC45" i="40" s="1"/>
  <c r="K44" i="40"/>
  <c r="G44" i="40"/>
  <c r="Y44" i="40" s="1"/>
  <c r="K43" i="40"/>
  <c r="G43" i="40"/>
  <c r="AC43" i="40" s="1"/>
  <c r="G42" i="40"/>
  <c r="Y42" i="40" s="1"/>
  <c r="G41" i="40"/>
  <c r="AC41" i="40" s="1"/>
  <c r="K40" i="40"/>
  <c r="G40" i="40"/>
  <c r="AC40" i="40" s="1"/>
  <c r="K39" i="40"/>
  <c r="G39" i="40"/>
  <c r="Y39" i="40" s="1"/>
  <c r="K38" i="40"/>
  <c r="G38" i="40"/>
  <c r="AC38" i="40" s="1"/>
  <c r="K37" i="40"/>
  <c r="G37" i="40"/>
  <c r="Y37" i="40" s="1"/>
  <c r="G36" i="40"/>
  <c r="U36" i="40" s="1"/>
  <c r="G35" i="40"/>
  <c r="U35" i="40" s="1"/>
  <c r="G34" i="40"/>
  <c r="Y34" i="40" s="1"/>
  <c r="G33" i="40"/>
  <c r="AC33" i="40" s="1"/>
  <c r="G32" i="40"/>
  <c r="Y32" i="40" s="1"/>
  <c r="K31" i="40"/>
  <c r="G31" i="40"/>
  <c r="U31" i="40" s="1"/>
  <c r="Y30" i="40"/>
  <c r="K30" i="40"/>
  <c r="G30" i="40"/>
  <c r="AC30" i="40" s="1"/>
  <c r="Y29" i="40"/>
  <c r="K29" i="40"/>
  <c r="G29" i="40"/>
  <c r="U29" i="40" s="1"/>
  <c r="G28" i="40"/>
  <c r="AC28" i="40" s="1"/>
  <c r="U27" i="40"/>
  <c r="K27" i="40"/>
  <c r="G27" i="40"/>
  <c r="AC27" i="40" s="1"/>
  <c r="AF26" i="40"/>
  <c r="AH26" i="40" s="1"/>
  <c r="U26" i="40"/>
  <c r="K26" i="40"/>
  <c r="G26" i="40"/>
  <c r="AC26" i="40" s="1"/>
  <c r="K25" i="40"/>
  <c r="G25" i="40"/>
  <c r="Y25" i="40" s="1"/>
  <c r="AF24" i="40"/>
  <c r="AH24" i="40" s="1"/>
  <c r="G24" i="40"/>
  <c r="Y24" i="40" s="1"/>
  <c r="K23" i="40"/>
  <c r="G23" i="40"/>
  <c r="AC23" i="40" s="1"/>
  <c r="K22" i="40"/>
  <c r="G22" i="40"/>
  <c r="U22" i="40" s="1"/>
  <c r="AF21" i="40"/>
  <c r="AH21" i="40" s="1"/>
  <c r="K21" i="40"/>
  <c r="G21" i="40"/>
  <c r="U21" i="40" s="1"/>
  <c r="K20" i="40"/>
  <c r="G20" i="40"/>
  <c r="AC20" i="40" s="1"/>
  <c r="K19" i="40"/>
  <c r="G19" i="40"/>
  <c r="U19" i="40" s="1"/>
  <c r="K18" i="40"/>
  <c r="G18" i="40"/>
  <c r="AC18" i="40" s="1"/>
  <c r="AF17" i="40"/>
  <c r="AH17" i="40" s="1"/>
  <c r="K17" i="40"/>
  <c r="G17" i="40"/>
  <c r="AC17" i="40" s="1"/>
  <c r="K16" i="40"/>
  <c r="G16" i="40"/>
  <c r="U16" i="40" s="1"/>
  <c r="K15" i="40"/>
  <c r="G15" i="40"/>
  <c r="AC15" i="40" s="1"/>
  <c r="G14" i="40"/>
  <c r="U14" i="40" s="1"/>
  <c r="AF13" i="40"/>
  <c r="AH13" i="40" s="1"/>
  <c r="AC13" i="40"/>
  <c r="G13" i="40"/>
  <c r="Y13" i="40" s="1"/>
  <c r="K12" i="40"/>
  <c r="G12" i="40"/>
  <c r="U12" i="40" s="1"/>
  <c r="AF11" i="40"/>
  <c r="AH11" i="40" s="1"/>
  <c r="K11" i="40"/>
  <c r="G11" i="40"/>
  <c r="U11" i="40" s="1"/>
  <c r="G10" i="40"/>
  <c r="Y10" i="40" s="1"/>
  <c r="AF9" i="40"/>
  <c r="AH9" i="40" s="1"/>
  <c r="G9" i="40"/>
  <c r="Y9" i="40" s="1"/>
  <c r="AF8" i="40"/>
  <c r="AH8" i="40" s="1"/>
  <c r="G8" i="40"/>
  <c r="Y8" i="40" s="1"/>
  <c r="K7" i="40"/>
  <c r="G7" i="40"/>
  <c r="Y7" i="40" s="1"/>
  <c r="Y6" i="40"/>
  <c r="K6" i="40"/>
  <c r="G6" i="40"/>
  <c r="AC6" i="40" s="1"/>
  <c r="U5" i="40"/>
  <c r="K5" i="40"/>
  <c r="G5" i="40"/>
  <c r="AC5" i="40" s="1"/>
  <c r="AF4" i="40"/>
  <c r="AH4" i="40" s="1"/>
  <c r="Y4" i="40"/>
  <c r="K4" i="40"/>
  <c r="G4" i="40"/>
  <c r="AC4" i="40" s="1"/>
  <c r="AF3" i="40"/>
  <c r="AH3" i="40" s="1"/>
  <c r="K3" i="40"/>
  <c r="G3" i="40"/>
  <c r="Y3" i="40" s="1"/>
  <c r="H6" i="30"/>
  <c r="Z6" i="30" s="1"/>
  <c r="H5" i="30"/>
  <c r="AD5" i="30" s="1"/>
  <c r="H4" i="30"/>
  <c r="AH4" i="30" s="1"/>
  <c r="H3" i="30"/>
  <c r="Z3" i="30" s="1"/>
  <c r="H8" i="30"/>
  <c r="AH8" i="30" s="1"/>
  <c r="H7" i="30"/>
  <c r="Z7" i="30" s="1"/>
  <c r="Y36" i="40" l="1"/>
  <c r="AC9" i="40"/>
  <c r="Y14" i="40"/>
  <c r="AC34" i="40"/>
  <c r="AC36" i="40"/>
  <c r="U58" i="40"/>
  <c r="U45" i="40"/>
  <c r="Y58" i="40"/>
  <c r="AC42" i="40"/>
  <c r="U10" i="40"/>
  <c r="Y11" i="40"/>
  <c r="Y12" i="40"/>
  <c r="Y15" i="40"/>
  <c r="Y18" i="40"/>
  <c r="U23" i="40"/>
  <c r="AC24" i="40"/>
  <c r="U40" i="40"/>
  <c r="U49" i="40"/>
  <c r="U56" i="40"/>
  <c r="Y57" i="40"/>
  <c r="U24" i="40"/>
  <c r="AC32" i="40"/>
  <c r="U4" i="40"/>
  <c r="U6" i="40"/>
  <c r="AC10" i="40"/>
  <c r="Y23" i="40"/>
  <c r="U30" i="40"/>
  <c r="Y31" i="40"/>
  <c r="AC47" i="40"/>
  <c r="Y56" i="40"/>
  <c r="U8" i="40"/>
  <c r="AC8" i="40"/>
  <c r="U9" i="40"/>
  <c r="U13" i="40"/>
  <c r="U17" i="40"/>
  <c r="Y22" i="40"/>
  <c r="U32" i="40"/>
  <c r="Y55" i="40"/>
  <c r="U20" i="40"/>
  <c r="Y21" i="40"/>
  <c r="Y35" i="40"/>
  <c r="Y48" i="40"/>
  <c r="U54" i="40"/>
  <c r="U15" i="40"/>
  <c r="Y16" i="40"/>
  <c r="Y17" i="40"/>
  <c r="U18" i="40"/>
  <c r="Y19" i="40"/>
  <c r="Y20" i="40"/>
  <c r="U34" i="40"/>
  <c r="U38" i="40"/>
  <c r="U42" i="40"/>
  <c r="U43" i="40"/>
  <c r="U47" i="40"/>
  <c r="U51" i="40"/>
  <c r="Y53" i="40"/>
  <c r="Y54" i="40"/>
  <c r="AH6" i="30"/>
  <c r="Z5" i="30"/>
  <c r="AD3" i="30"/>
  <c r="Z4" i="30"/>
  <c r="AD7" i="30"/>
  <c r="Z8" i="30"/>
  <c r="AD6" i="30"/>
  <c r="AC7" i="40"/>
  <c r="AC25" i="40"/>
  <c r="AC39" i="40"/>
  <c r="AC44" i="40"/>
  <c r="AC50" i="40"/>
  <c r="AC52" i="40"/>
  <c r="Y5" i="40"/>
  <c r="AC11" i="40"/>
  <c r="AC12" i="40"/>
  <c r="AC14" i="40"/>
  <c r="AC16" i="40"/>
  <c r="AC19" i="40"/>
  <c r="AC21" i="40"/>
  <c r="AC22" i="40"/>
  <c r="Y26" i="40"/>
  <c r="Y27" i="40"/>
  <c r="U28" i="40"/>
  <c r="AC29" i="40"/>
  <c r="AC31" i="40"/>
  <c r="U33" i="40"/>
  <c r="AC35" i="40"/>
  <c r="Y38" i="40"/>
  <c r="Y40" i="40"/>
  <c r="U41" i="40"/>
  <c r="Y43" i="40"/>
  <c r="Y45" i="40"/>
  <c r="U46" i="40"/>
  <c r="AC48" i="40"/>
  <c r="Y51" i="40"/>
  <c r="AC53" i="40"/>
  <c r="AC55" i="40"/>
  <c r="AC57" i="40"/>
  <c r="AC3" i="40"/>
  <c r="AC37" i="40"/>
  <c r="U3" i="40"/>
  <c r="U7" i="40"/>
  <c r="U25" i="40"/>
  <c r="Y28" i="40"/>
  <c r="Y33" i="40"/>
  <c r="U37" i="40"/>
  <c r="U39" i="40"/>
  <c r="Y41" i="40"/>
  <c r="U44" i="40"/>
  <c r="Y46" i="40"/>
  <c r="U50" i="40"/>
  <c r="U52" i="40"/>
  <c r="AD8" i="30"/>
  <c r="AD4" i="30"/>
  <c r="AH7" i="30"/>
  <c r="AH3" i="30"/>
  <c r="AH5" i="30"/>
  <c r="B6" i="29"/>
  <c r="K18" i="26"/>
  <c r="K19" i="26"/>
  <c r="K20" i="26"/>
  <c r="E27" i="29" l="1"/>
  <c r="B17" i="29"/>
  <c r="C17" i="29" s="1"/>
  <c r="F17" i="29" s="1"/>
  <c r="F79" i="40"/>
  <c r="D5" i="40"/>
  <c r="D9" i="40"/>
  <c r="D13" i="40"/>
  <c r="D17" i="40"/>
  <c r="D21" i="40"/>
  <c r="D25" i="40"/>
  <c r="D29" i="40"/>
  <c r="D33" i="40"/>
  <c r="D37" i="40"/>
  <c r="D41" i="40"/>
  <c r="D45" i="40"/>
  <c r="D49" i="40"/>
  <c r="D53" i="40"/>
  <c r="D57" i="40"/>
  <c r="F30" i="42"/>
  <c r="D3" i="42"/>
  <c r="F81" i="40"/>
  <c r="D6" i="40"/>
  <c r="D10" i="40"/>
  <c r="D14" i="40"/>
  <c r="D18" i="40"/>
  <c r="D22" i="40"/>
  <c r="D26" i="40"/>
  <c r="D30" i="40"/>
  <c r="D34" i="40"/>
  <c r="D38" i="40"/>
  <c r="D42" i="40"/>
  <c r="D46" i="40"/>
  <c r="D50" i="40"/>
  <c r="D54" i="40"/>
  <c r="D58" i="40"/>
  <c r="F32" i="42"/>
  <c r="F29" i="42"/>
  <c r="F78" i="40"/>
  <c r="D7" i="40"/>
  <c r="D11" i="40"/>
  <c r="D15" i="40"/>
  <c r="D19" i="40"/>
  <c r="D23" i="40"/>
  <c r="D27" i="40"/>
  <c r="D31" i="40"/>
  <c r="D35" i="40"/>
  <c r="D39" i="40"/>
  <c r="D43" i="40"/>
  <c r="D47" i="40"/>
  <c r="D51" i="40"/>
  <c r="D55" i="40"/>
  <c r="D59" i="40"/>
  <c r="F80" i="40"/>
  <c r="D4" i="40"/>
  <c r="D8" i="40"/>
  <c r="D12" i="40"/>
  <c r="D16" i="40"/>
  <c r="D20" i="40"/>
  <c r="D24" i="40"/>
  <c r="D28" i="40"/>
  <c r="D32" i="40"/>
  <c r="D36" i="40"/>
  <c r="D40" i="40"/>
  <c r="D44" i="40"/>
  <c r="D48" i="40"/>
  <c r="D52" i="40"/>
  <c r="D56" i="40"/>
  <c r="D3" i="40"/>
  <c r="F31" i="42"/>
  <c r="D4" i="41"/>
  <c r="D8" i="41"/>
  <c r="D12" i="41"/>
  <c r="D16" i="41"/>
  <c r="D20" i="41"/>
  <c r="D11" i="41"/>
  <c r="F43" i="41"/>
  <c r="F41" i="41"/>
  <c r="F39" i="41"/>
  <c r="D5" i="41"/>
  <c r="D9" i="41"/>
  <c r="D13" i="41"/>
  <c r="D17" i="41"/>
  <c r="D21" i="41"/>
  <c r="F40" i="41"/>
  <c r="D15" i="41"/>
  <c r="F38" i="41"/>
  <c r="D6" i="41"/>
  <c r="D10" i="41"/>
  <c r="D14" i="41"/>
  <c r="D18" i="41"/>
  <c r="D3" i="41"/>
  <c r="F42" i="41"/>
  <c r="D7" i="41"/>
  <c r="D19" i="41"/>
  <c r="E5" i="30"/>
  <c r="E4" i="30"/>
  <c r="E6" i="30"/>
  <c r="E8" i="30"/>
  <c r="E3" i="30"/>
  <c r="E7" i="30"/>
  <c r="AK3" i="30"/>
  <c r="AM3" i="30" s="1"/>
  <c r="B23" i="29" l="1"/>
  <c r="P10" i="39"/>
  <c r="Q10" i="39" s="1"/>
  <c r="P9" i="39"/>
  <c r="Q9" i="39" s="1"/>
  <c r="P8" i="39"/>
  <c r="Q8" i="39" s="1"/>
  <c r="P7" i="39"/>
  <c r="Q7" i="39" s="1"/>
  <c r="S7" i="39" s="1"/>
  <c r="P6" i="39"/>
  <c r="Q6" i="39" s="1"/>
  <c r="S6" i="39" s="1"/>
  <c r="P5" i="39"/>
  <c r="Q5" i="39" s="1"/>
  <c r="S5" i="39" s="1"/>
  <c r="P4" i="39"/>
  <c r="Q4" i="39" s="1"/>
  <c r="S4" i="39" s="1"/>
  <c r="P3" i="39"/>
  <c r="Q3" i="39"/>
  <c r="S3" i="39" s="1"/>
  <c r="E13" i="26"/>
  <c r="D13" i="26" s="1"/>
  <c r="K14" i="26"/>
  <c r="M13" i="26"/>
  <c r="R13" i="26" s="1"/>
  <c r="S13" i="26" s="1"/>
  <c r="T13" i="26" s="1"/>
  <c r="K21" i="26"/>
  <c r="K22" i="26"/>
  <c r="K23" i="26"/>
  <c r="K24" i="26"/>
  <c r="K25" i="26"/>
  <c r="K26" i="26"/>
  <c r="K27" i="26"/>
  <c r="K28" i="26"/>
  <c r="K29" i="26"/>
  <c r="K30" i="26"/>
  <c r="K31" i="26"/>
  <c r="K32" i="26"/>
  <c r="K33" i="26"/>
  <c r="K34" i="26"/>
  <c r="K35" i="26"/>
  <c r="K36" i="26"/>
  <c r="K37" i="26"/>
  <c r="K38" i="26"/>
  <c r="K39" i="26"/>
  <c r="K40" i="26"/>
  <c r="K41" i="26"/>
  <c r="K42" i="26"/>
  <c r="K43" i="26"/>
  <c r="K44" i="26"/>
  <c r="K45" i="26"/>
  <c r="J14" i="26"/>
  <c r="C14" i="26"/>
  <c r="G46" i="26"/>
  <c r="B12" i="26" s="1"/>
  <c r="B14" i="26" s="1"/>
  <c r="N46" i="26"/>
  <c r="O46" i="26"/>
  <c r="R46" i="26"/>
  <c r="C8" i="37"/>
  <c r="D8" i="37"/>
  <c r="B8" i="37"/>
  <c r="D16" i="29"/>
  <c r="D17" i="29"/>
  <c r="C18" i="29"/>
  <c r="B24" i="29"/>
  <c r="B26" i="29"/>
  <c r="J46" i="26"/>
  <c r="J12" i="26" s="1"/>
  <c r="M12" i="26" s="1"/>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M46" i="26"/>
  <c r="L46" i="26"/>
  <c r="L13" i="26"/>
  <c r="D18" i="29" l="1"/>
  <c r="E17" i="29"/>
  <c r="R12" i="26"/>
  <c r="S12" i="26" s="1"/>
  <c r="L12" i="26"/>
  <c r="M14" i="26"/>
  <c r="E12" i="26"/>
  <c r="S16" i="26"/>
  <c r="C83" i="29"/>
  <c r="B16" i="29" s="1"/>
  <c r="B25" i="29"/>
  <c r="B18" i="29" l="1"/>
  <c r="F16" i="29"/>
  <c r="E16" i="29" s="1"/>
  <c r="S14" i="26"/>
  <c r="T14" i="26" s="1"/>
  <c r="T12" i="26"/>
  <c r="L14" i="26"/>
  <c r="R14" i="26"/>
  <c r="Q37" i="26"/>
  <c r="Q35" i="26"/>
  <c r="Q21" i="26"/>
  <c r="Q43" i="26"/>
  <c r="Q25" i="26"/>
  <c r="Q28" i="26"/>
  <c r="Q29" i="26"/>
  <c r="Q39" i="26"/>
  <c r="Q22" i="26"/>
  <c r="Q26" i="26"/>
  <c r="Q30" i="26"/>
  <c r="Q32" i="26"/>
  <c r="Q34" i="26"/>
  <c r="Q38" i="26"/>
  <c r="Q42" i="26"/>
  <c r="Q33" i="26"/>
  <c r="Q20" i="26"/>
  <c r="Q41" i="26"/>
  <c r="Q24" i="26"/>
  <c r="Q23" i="26"/>
  <c r="Q44" i="26"/>
  <c r="Q31" i="26"/>
  <c r="Q36" i="26"/>
  <c r="Q40" i="26"/>
  <c r="Q18" i="26"/>
  <c r="Q46" i="26" s="1"/>
  <c r="Q45" i="26"/>
  <c r="Q27" i="26"/>
  <c r="Q19" i="26"/>
  <c r="D12" i="26"/>
  <c r="E14" i="26"/>
  <c r="D14" i="26" s="1"/>
  <c r="F18" i="29" l="1"/>
  <c r="E1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Rikkert</author>
    <author>JAVIER AMARIS</author>
  </authors>
  <commentList>
    <comment ref="B2" authorId="0" shapeId="0" xr:uid="{D17B0D0B-1EFD-4D91-AD37-11A1EE0CF6B3}">
      <text>
        <r>
          <rPr>
            <b/>
            <sz val="9"/>
            <color indexed="81"/>
            <rFont val="Tahoma"/>
            <family val="2"/>
          </rPr>
          <t>Rikkert:</t>
        </r>
        <r>
          <rPr>
            <sz val="9"/>
            <color indexed="81"/>
            <rFont val="Tahoma"/>
            <family val="2"/>
          </rPr>
          <t xml:space="preserve">
Bedrijf?</t>
        </r>
      </text>
    </comment>
    <comment ref="D2" authorId="0" shapeId="0" xr:uid="{93B21D16-8468-44D6-81D1-52B79FB779FB}">
      <text>
        <r>
          <rPr>
            <b/>
            <sz val="9"/>
            <color indexed="81"/>
            <rFont val="Tahoma"/>
            <family val="2"/>
          </rPr>
          <t>Rikkert:</t>
        </r>
        <r>
          <rPr>
            <sz val="9"/>
            <color indexed="81"/>
            <rFont val="Tahoma"/>
            <family val="2"/>
          </rPr>
          <t xml:space="preserve">
bijv. Aantal kamers en type</t>
        </r>
      </text>
    </comment>
    <comment ref="B3" authorId="0" shapeId="0" xr:uid="{D20DFE84-732A-440D-91E4-914CDC43664B}">
      <text>
        <r>
          <rPr>
            <b/>
            <sz val="9"/>
            <color indexed="81"/>
            <rFont val="Tahoma"/>
            <family val="2"/>
          </rPr>
          <t>Rikkert:</t>
        </r>
        <r>
          <rPr>
            <sz val="9"/>
            <color indexed="81"/>
            <rFont val="Tahoma"/>
            <family val="2"/>
          </rPr>
          <t xml:space="preserve">
Leeftijd?</t>
        </r>
      </text>
    </comment>
    <comment ref="D3" authorId="0" shapeId="0" xr:uid="{F5722A57-BECC-43DB-92A2-0EA2A36A6D2B}">
      <text>
        <r>
          <rPr>
            <b/>
            <sz val="9"/>
            <color indexed="81"/>
            <rFont val="Tahoma"/>
            <family val="2"/>
          </rPr>
          <t>Rikkert:</t>
        </r>
        <r>
          <rPr>
            <sz val="9"/>
            <color indexed="81"/>
            <rFont val="Tahoma"/>
            <family val="2"/>
          </rPr>
          <t xml:space="preserve">
bijv. Hoeveel bedden zijn nodig en welk type? Bijv: Mogen tegen lagere prijs kinderen op sofabed slapen?</t>
        </r>
      </text>
    </comment>
    <comment ref="B4" authorId="0" shapeId="0" xr:uid="{364191E0-A986-45E6-A6FB-B73A0E9340AB}">
      <text>
        <r>
          <rPr>
            <b/>
            <sz val="9"/>
            <color indexed="81"/>
            <rFont val="Tahoma"/>
            <family val="2"/>
          </rPr>
          <t>Rikkert:</t>
        </r>
        <r>
          <rPr>
            <sz val="9"/>
            <color indexed="81"/>
            <rFont val="Tahoma"/>
            <family val="2"/>
          </rPr>
          <t xml:space="preserve">
Leeftijd?</t>
        </r>
      </text>
    </comment>
    <comment ref="D4" authorId="0" shapeId="0" xr:uid="{9EAE32AC-2553-49D3-B219-6582882F7105}">
      <text>
        <r>
          <rPr>
            <b/>
            <sz val="9"/>
            <color indexed="81"/>
            <rFont val="Tahoma"/>
            <family val="2"/>
          </rPr>
          <t>Rikkert:</t>
        </r>
        <r>
          <rPr>
            <sz val="9"/>
            <color indexed="81"/>
            <rFont val="Tahoma"/>
            <family val="2"/>
          </rPr>
          <t xml:space="preserve">
Bijv. Balkon, terras, ruim etc.
</t>
        </r>
      </text>
    </comment>
    <comment ref="B5" authorId="0" shapeId="0" xr:uid="{53BCCC32-6CCE-4632-B58D-1449AD56B86A}">
      <text>
        <r>
          <rPr>
            <b/>
            <sz val="9"/>
            <color indexed="81"/>
            <rFont val="Tahoma"/>
            <family val="2"/>
          </rPr>
          <t>Rikkert:</t>
        </r>
        <r>
          <rPr>
            <sz val="9"/>
            <color indexed="81"/>
            <rFont val="Tahoma"/>
            <family val="2"/>
          </rPr>
          <t xml:space="preserve">
Leeftijd?</t>
        </r>
      </text>
    </comment>
    <comment ref="D5" authorId="0" shapeId="0" xr:uid="{21A642FA-9018-498A-B2EC-64714F84E1A4}">
      <text>
        <r>
          <rPr>
            <b/>
            <sz val="9"/>
            <color indexed="81"/>
            <rFont val="Tahoma"/>
            <family val="2"/>
          </rPr>
          <t>Rikkert:</t>
        </r>
        <r>
          <rPr>
            <sz val="9"/>
            <color indexed="81"/>
            <rFont val="Tahoma"/>
            <family val="2"/>
          </rPr>
          <t xml:space="preserve">
Bijv. Zwembad/Tuin/Restaurant op locatie</t>
        </r>
      </text>
    </comment>
    <comment ref="B6" authorId="0" shapeId="0" xr:uid="{724AB6B3-B902-4CBE-B478-8E8B8AB3377A}">
      <text>
        <r>
          <rPr>
            <b/>
            <sz val="9"/>
            <color indexed="81"/>
            <rFont val="Tahoma"/>
            <family val="2"/>
          </rPr>
          <t>Rikkert:</t>
        </r>
        <r>
          <rPr>
            <sz val="9"/>
            <color indexed="81"/>
            <rFont val="Tahoma"/>
            <family val="2"/>
          </rPr>
          <t xml:space="preserve">
Aantal pax zeker?</t>
        </r>
      </text>
    </comment>
    <comment ref="D6" authorId="0" shapeId="0" xr:uid="{A344CD3C-804E-4028-A08C-054D01F341B8}">
      <text>
        <r>
          <rPr>
            <b/>
            <sz val="9"/>
            <color indexed="81"/>
            <rFont val="Tahoma"/>
            <family val="2"/>
          </rPr>
          <t>Rikkert:</t>
        </r>
        <r>
          <rPr>
            <sz val="9"/>
            <color indexed="81"/>
            <rFont val="Tahoma"/>
            <family val="2"/>
          </rPr>
          <t xml:space="preserve">
Bijv. Aantal sterren en zelf koken of ok met hotels/B&amp;B?</t>
        </r>
      </text>
    </comment>
    <comment ref="B7" authorId="0" shapeId="0" xr:uid="{E477F76C-3F1C-4E38-9285-E3760E60D46E}">
      <text>
        <r>
          <rPr>
            <b/>
            <sz val="9"/>
            <color indexed="81"/>
            <rFont val="Tahoma"/>
            <family val="2"/>
          </rPr>
          <t>Rikkert:</t>
        </r>
        <r>
          <rPr>
            <sz val="9"/>
            <color indexed="81"/>
            <rFont val="Tahoma"/>
            <family val="2"/>
          </rPr>
          <t xml:space="preserve">
Bijv + 3 dagen</t>
        </r>
      </text>
    </comment>
    <comment ref="D7" authorId="0" shapeId="0" xr:uid="{70A4CC4F-5A50-4FB2-BBF1-8D5CB2151A67}">
      <text>
        <r>
          <rPr>
            <b/>
            <sz val="9"/>
            <color indexed="81"/>
            <rFont val="Tahoma"/>
            <family val="2"/>
          </rPr>
          <t>Rikkert:</t>
        </r>
        <r>
          <rPr>
            <sz val="9"/>
            <color indexed="81"/>
            <rFont val="Tahoma"/>
            <family val="2"/>
          </rPr>
          <t xml:space="preserve">
Bijv. Ontbijt of ook restaurant voor diner of half pension?</t>
        </r>
      </text>
    </comment>
    <comment ref="B8" authorId="0" shapeId="0" xr:uid="{36F58689-C371-44B1-850D-5BBA942DD5C8}">
      <text>
        <r>
          <rPr>
            <b/>
            <sz val="9"/>
            <color indexed="81"/>
            <rFont val="Tahoma"/>
            <family val="2"/>
          </rPr>
          <t>Rikkert:</t>
        </r>
        <r>
          <rPr>
            <sz val="9"/>
            <color indexed="81"/>
            <rFont val="Tahoma"/>
            <family val="2"/>
          </rPr>
          <t xml:space="preserve">
Aantal dagen zeker?</t>
        </r>
      </text>
    </comment>
    <comment ref="D8" authorId="0" shapeId="0" xr:uid="{3D14548D-93B1-4AB1-8183-FD44CC7F9874}">
      <text>
        <r>
          <rPr>
            <b/>
            <sz val="9"/>
            <color indexed="81"/>
            <rFont val="Tahoma"/>
            <family val="2"/>
          </rPr>
          <t>Rikkert:</t>
        </r>
        <r>
          <rPr>
            <sz val="9"/>
            <color indexed="81"/>
            <rFont val="Tahoma"/>
            <family val="2"/>
          </rPr>
          <t xml:space="preserve">
Bijv: Goedkope groepstours, kleine groep, privé</t>
        </r>
      </text>
    </comment>
    <comment ref="B9" authorId="0" shapeId="0" xr:uid="{7F01AB1B-2BE7-45F4-856E-97869B0F7E14}">
      <text>
        <r>
          <rPr>
            <b/>
            <sz val="9"/>
            <color indexed="81"/>
            <rFont val="Tahoma"/>
            <family val="2"/>
          </rPr>
          <t>Rikkert:</t>
        </r>
        <r>
          <rPr>
            <sz val="9"/>
            <color indexed="81"/>
            <rFont val="Tahoma"/>
            <family val="2"/>
          </rPr>
          <t xml:space="preserve">
Bijv: Stationcar/Iets groter/Ford Fiesta</t>
        </r>
      </text>
    </comment>
    <comment ref="D9" authorId="0" shapeId="0" xr:uid="{BF8B5603-08CD-4897-8A6E-96E7D2BF88B7}">
      <text>
        <r>
          <rPr>
            <b/>
            <sz val="9"/>
            <color indexed="81"/>
            <rFont val="Tahoma"/>
            <family val="2"/>
          </rPr>
          <t>Rikkert:</t>
        </r>
        <r>
          <rPr>
            <sz val="9"/>
            <color indexed="81"/>
            <rFont val="Tahoma"/>
            <family val="2"/>
          </rPr>
          <t xml:space="preserve">
Bijv. Ronda, Sevilla, Granada, Cordoba</t>
        </r>
      </text>
    </comment>
    <comment ref="B10" authorId="0" shapeId="0" xr:uid="{F93EFDDA-8D0F-4C60-85F4-EF48C721A10A}">
      <text>
        <r>
          <rPr>
            <b/>
            <sz val="9"/>
            <color indexed="81"/>
            <rFont val="Tahoma"/>
            <family val="2"/>
          </rPr>
          <t>Rikkert:</t>
        </r>
        <r>
          <rPr>
            <sz val="9"/>
            <color indexed="81"/>
            <rFont val="Tahoma"/>
            <family val="2"/>
          </rPr>
          <t xml:space="preserve">
Bijv, Ams, Eind, Rot, Zaventem, Charlerois, Weeze</t>
        </r>
      </text>
    </comment>
    <comment ref="D10" authorId="0" shapeId="0" xr:uid="{75C0DAE0-FBFF-48E0-BE22-205F6E32CC40}">
      <text>
        <r>
          <rPr>
            <b/>
            <sz val="9"/>
            <color indexed="81"/>
            <rFont val="Tahoma"/>
            <family val="2"/>
          </rPr>
          <t>Rikkert:</t>
        </r>
        <r>
          <rPr>
            <sz val="9"/>
            <color indexed="81"/>
            <rFont val="Tahoma"/>
            <family val="2"/>
          </rPr>
          <t xml:space="preserve">
Bijv. Geen strand, wel stad, beetje natuur</t>
        </r>
      </text>
    </comment>
    <comment ref="B11" authorId="0" shapeId="0" xr:uid="{4315820A-D9D2-4732-8B0F-1F59AD98838D}">
      <text>
        <r>
          <rPr>
            <b/>
            <sz val="9"/>
            <color indexed="81"/>
            <rFont val="Tahoma"/>
            <family val="2"/>
          </rPr>
          <t>Rikkert:</t>
        </r>
        <r>
          <rPr>
            <sz val="9"/>
            <color indexed="81"/>
            <rFont val="Tahoma"/>
            <family val="2"/>
          </rPr>
          <t xml:space="preserve">
Bijv: Naam van website reis of link direct</t>
        </r>
      </text>
    </comment>
    <comment ref="D11" authorId="0" shapeId="0" xr:uid="{B692BE09-9536-47F7-BFB7-8EC3F2D91360}">
      <text>
        <r>
          <rPr>
            <b/>
            <sz val="9"/>
            <color indexed="81"/>
            <rFont val="Tahoma"/>
            <family val="2"/>
          </rPr>
          <t>Rikkert:</t>
        </r>
        <r>
          <rPr>
            <sz val="9"/>
            <color indexed="81"/>
            <rFont val="Tahoma"/>
            <family val="2"/>
          </rPr>
          <t xml:space="preserve">
Ja, nee of kijkt nog verder</t>
        </r>
      </text>
    </comment>
    <comment ref="B12" authorId="0" shapeId="0" xr:uid="{81F01B49-9105-4363-B4F6-38FE2CD09C81}">
      <text>
        <r>
          <rPr>
            <b/>
            <sz val="9"/>
            <color indexed="81"/>
            <rFont val="Tahoma"/>
            <family val="2"/>
          </rPr>
          <t>Rikkert:</t>
        </r>
        <r>
          <rPr>
            <sz val="9"/>
            <color indexed="81"/>
            <rFont val="Tahoma"/>
            <family val="2"/>
          </rPr>
          <t xml:space="preserve">
Familie, stel, groepje, alleen + NL/Vlaams
</t>
        </r>
      </text>
    </comment>
    <comment ref="D12" authorId="0" shapeId="0" xr:uid="{8566D146-11E7-4E0D-87AB-C426DDCFD310}">
      <text>
        <r>
          <rPr>
            <b/>
            <sz val="9"/>
            <color indexed="81"/>
            <rFont val="Tahoma"/>
            <family val="2"/>
          </rPr>
          <t>Rikkert:</t>
        </r>
        <r>
          <rPr>
            <sz val="9"/>
            <color indexed="81"/>
            <rFont val="Tahoma"/>
            <family val="2"/>
          </rPr>
          <t xml:space="preserve">
bijv. Wil het niet zelf organiseren</t>
        </r>
      </text>
    </comment>
    <comment ref="B17" authorId="1" shapeId="0" xr:uid="{00000000-0006-0000-0100-000001000000}">
      <text>
        <r>
          <rPr>
            <b/>
            <sz val="9"/>
            <color indexed="81"/>
            <rFont val="Tahoma"/>
            <family val="2"/>
          </rPr>
          <t>JAVIER AMARIS:</t>
        </r>
        <r>
          <rPr>
            <sz val="9"/>
            <color indexed="81"/>
            <rFont val="Tahoma"/>
            <family val="2"/>
          </rPr>
          <t xml:space="preserve">
- Hoeveel koffers echt nodig (familiesituatie)
- Prijs inclusief koffers heenreis  + terugreis in formule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tc={8291EE67-0BCB-4C8D-AFD6-0F61ADE1CF43}</author>
    <author>tc={8FFDCACC-1380-4D33-AF4F-307038A09982}</author>
    <author>Wendy</author>
  </authors>
  <commentList>
    <comment ref="I1" authorId="0" shapeId="0" xr:uid="{8291EE67-0BCB-4C8D-AFD6-0F61ADE1CF43}">
      <text>
        <t>[Threaded comment]
Your version of Excel allows you to read this threaded comment; however, any edits to it will get removed if the file is opened in a newer version of Excel. Learn more: https://go.microsoft.com/fwlink/?linkid=870924
Comment:
    (Keuze tussen Groepsreizen &amp; Incentives, Individuele reizigers, Doorverkoop (BP, Ecktiv etc.)</t>
      </text>
    </comment>
    <comment ref="L1" authorId="1" shapeId="0" xr:uid="{8FFDCACC-1380-4D33-AF4F-307038A09982}">
      <text>
        <t>[Threaded comment]
Your version of Excel allows you to read this threaded comment; however, any edits to it will get removed if the file is opened in a newer version of Excel. Learn more: https://go.microsoft.com/fwlink/?linkid=870924
Comment:
    (keuze tussen Maatwerkreis of Websitereis</t>
      </text>
    </comment>
    <comment ref="L17" authorId="2" shapeId="0" xr:uid="{CB816308-71B8-458B-AFB3-88745FE650CF}">
      <text>
        <r>
          <rPr>
            <b/>
            <sz val="9"/>
            <color indexed="81"/>
            <rFont val="Tahoma"/>
            <family val="2"/>
          </rPr>
          <t>Wendy:</t>
        </r>
        <r>
          <rPr>
            <sz val="9"/>
            <color indexed="81"/>
            <rFont val="Tahoma"/>
            <family val="2"/>
          </rPr>
          <t xml:space="preserve">
</t>
        </r>
        <r>
          <rPr>
            <b/>
            <sz val="9"/>
            <color indexed="81"/>
            <rFont val="Tahoma"/>
            <family val="2"/>
          </rPr>
          <t>Preferentie =</t>
        </r>
        <r>
          <rPr>
            <sz val="9"/>
            <color indexed="81"/>
            <rFont val="Tahoma"/>
            <family val="2"/>
          </rPr>
          <t xml:space="preserve"> het zou leuk zijn als het erbij zit/ als het lukt (klant betaald er niet voor!)
</t>
        </r>
        <r>
          <rPr>
            <b/>
            <sz val="9"/>
            <color indexed="81"/>
            <rFont val="Tahoma"/>
            <family val="2"/>
          </rPr>
          <t xml:space="preserve">Vereiste = </t>
        </r>
        <r>
          <rPr>
            <sz val="9"/>
            <color indexed="81"/>
            <rFont val="Tahoma"/>
            <family val="2"/>
          </rPr>
          <t>klant betaald ervoor en het is zeer belangrijk/noodzakelijk dat hetgeen aanwezig is.</t>
        </r>
      </text>
    </comment>
    <comment ref="M17" authorId="2" shapeId="0" xr:uid="{A188F40F-3939-4CDB-8F78-58BC2697FE93}">
      <text>
        <r>
          <rPr>
            <b/>
            <sz val="9"/>
            <color rgb="FF000000"/>
            <rFont val="Tahoma"/>
            <family val="2"/>
          </rPr>
          <t>Wendy:</t>
        </r>
        <r>
          <rPr>
            <sz val="9"/>
            <color rgb="FF000000"/>
            <rFont val="Tahoma"/>
            <family val="2"/>
          </rPr>
          <t xml:space="preserve">
</t>
        </r>
        <r>
          <rPr>
            <b/>
            <sz val="9"/>
            <color rgb="FF000000"/>
            <rFont val="Tahoma"/>
            <family val="2"/>
          </rPr>
          <t>Preferentie =</t>
        </r>
        <r>
          <rPr>
            <sz val="9"/>
            <color rgb="FF000000"/>
            <rFont val="Tahoma"/>
            <family val="2"/>
          </rPr>
          <t xml:space="preserve"> het zou leuk zijn als het erbij zit/ als het lukt (klant betaald er niet voor!)
</t>
        </r>
        <r>
          <rPr>
            <b/>
            <sz val="9"/>
            <color rgb="FF000000"/>
            <rFont val="Tahoma"/>
            <family val="2"/>
          </rPr>
          <t xml:space="preserve">Vereiste = </t>
        </r>
        <r>
          <rPr>
            <sz val="9"/>
            <color rgb="FF000000"/>
            <rFont val="Tahoma"/>
            <family val="2"/>
          </rPr>
          <t>klant betaald ervoor en het is zeer belangrijk/noodzakelijk dat hetgeen aanwezig is.</t>
        </r>
      </text>
    </comment>
  </commentList>
</comments>
</file>

<file path=xl/sharedStrings.xml><?xml version="1.0" encoding="utf-8"?>
<sst xmlns="http://schemas.openxmlformats.org/spreadsheetml/2006/main" count="2894" uniqueCount="1444">
  <si>
    <t>Inkoopprijs</t>
  </si>
  <si>
    <t>Totaal</t>
  </si>
  <si>
    <t>Landarrangement</t>
  </si>
  <si>
    <t>Vluchten</t>
  </si>
  <si>
    <t>Verkoopresultaat</t>
  </si>
  <si>
    <t>In te kopen zaken</t>
  </si>
  <si>
    <t>Inkoop p.p in euros</t>
  </si>
  <si>
    <t>Inkoop voor hele groep</t>
  </si>
  <si>
    <t>Verkoopprijs p.p</t>
  </si>
  <si>
    <t>Accommodaties</t>
  </si>
  <si>
    <t>Activiteiten</t>
  </si>
  <si>
    <t>Vervoer</t>
  </si>
  <si>
    <t>Traject</t>
  </si>
  <si>
    <t>Naam activiteit</t>
  </si>
  <si>
    <t>Route</t>
  </si>
  <si>
    <t>Vertrek - en terugkomstdatum</t>
  </si>
  <si>
    <t>Porto</t>
  </si>
  <si>
    <t>Geres</t>
  </si>
  <si>
    <t>Douro</t>
  </si>
  <si>
    <t>Lissabon</t>
  </si>
  <si>
    <t>Aantal pax. + leeftijden</t>
  </si>
  <si>
    <t>Speciale dieëten / allergiën / slecht te been</t>
  </si>
  <si>
    <t>Budget (Budget - Middenklasse - Luxe segment):</t>
  </si>
  <si>
    <t>Informatie reis - Type reis (wandel, trein, fly-drive)</t>
  </si>
  <si>
    <t>Informatie autohuur - Naam hoofdbestuurder + leeftijd</t>
  </si>
  <si>
    <t>Budget</t>
  </si>
  <si>
    <t>Winst/Verlies op geschatte marge door verkoper (€)</t>
  </si>
  <si>
    <t>Informatie acco - Type: Stedelijk, ruraal, strand of combinatie van)</t>
  </si>
  <si>
    <t>Type kamer (single, double, twin, triple, familie)</t>
  </si>
  <si>
    <t>Mealplan (Logies, Logies en Ontbijt, Half Pension, Vol pension of een combinatie)</t>
  </si>
  <si>
    <t>Speciale wensen (airco, zwembad, parkeermogelijkheid)</t>
  </si>
  <si>
    <t>Ophaaldatum + tijd + locatie</t>
  </si>
  <si>
    <t>Terugbrengdatum + tijd + locatie</t>
  </si>
  <si>
    <t>Informatie transfer - Maatschappij</t>
  </si>
  <si>
    <t>ZIP Transfer code - Indien van toepassing (SP/PT)</t>
  </si>
  <si>
    <t>Locatie</t>
  </si>
  <si>
    <t>Type kamer</t>
  </si>
  <si>
    <t>Prijs categorie</t>
  </si>
  <si>
    <t>Middenklasse</t>
  </si>
  <si>
    <t>Upgrade</t>
  </si>
  <si>
    <t>Natuur</t>
  </si>
  <si>
    <t>Kleur:</t>
  </si>
  <si>
    <t>Betekenis:</t>
  </si>
  <si>
    <t>Annulering</t>
  </si>
  <si>
    <t>Reservering bevestigd en betaald</t>
  </si>
  <si>
    <t>Betalingsissue</t>
  </si>
  <si>
    <t>Bevestigd maar nog niet betaald</t>
  </si>
  <si>
    <t>Betalingsregeling met partner getroffen</t>
  </si>
  <si>
    <t>Nooit een factuur van ontvangen (na vele malen erachteraan gezeten te hebben), dus ook niet betaald/ prijs staat niet ingevuld</t>
  </si>
  <si>
    <t>Tijdsduur</t>
  </si>
  <si>
    <t>Begin en Eind tijd</t>
  </si>
  <si>
    <t>Prijs in €</t>
  </si>
  <si>
    <t>Agent naam</t>
  </si>
  <si>
    <t>Inchecken in …. op basis van … in een … kamer</t>
  </si>
  <si>
    <t xml:space="preserve">Vrije dag in </t>
  </si>
  <si>
    <t>Porto Vliegveld - Porto</t>
  </si>
  <si>
    <t>Lissabon Vliegveld - Lissabon</t>
  </si>
  <si>
    <t>Type accommodatie</t>
  </si>
  <si>
    <t>Hotel</t>
  </si>
  <si>
    <t>Appartement</t>
  </si>
  <si>
    <t>Porto / Lissabon</t>
  </si>
  <si>
    <t>Overige steden</t>
  </si>
  <si>
    <t>Double / Triple / Family</t>
  </si>
  <si>
    <t>85 / 100 / 125</t>
  </si>
  <si>
    <t>T1 / T2 / T2 + Sofabed</t>
  </si>
  <si>
    <t>100 / 120 / 140</t>
  </si>
  <si>
    <t>160 / 185 / 200</t>
  </si>
  <si>
    <t>65 / 75 / 85</t>
  </si>
  <si>
    <t>100 / 130 / 150</t>
  </si>
  <si>
    <t>160 / 185 / 210</t>
  </si>
  <si>
    <t>Natuur - Binnenlanden</t>
  </si>
  <si>
    <t>Upgrade (excl. Parador)</t>
  </si>
  <si>
    <t>Appartement / Huisje</t>
  </si>
  <si>
    <t>Gerenomeerde autoverhuurbedrijven</t>
  </si>
  <si>
    <t>Zwarte lijst autoverhuurbedrijven</t>
  </si>
  <si>
    <t>Prijs indicatie extra´s:</t>
  </si>
  <si>
    <t>Extra bestuurder (Rentalcars)</t>
  </si>
  <si>
    <t>Jongere &lt; 23 jaar / Oudere bestuurder &gt; 65 jaar</t>
  </si>
  <si>
    <t>One-way fee Porto - Lissabon | Lissabon - Faro</t>
  </si>
  <si>
    <t>Max. € 125,-</t>
  </si>
  <si>
    <t>One-way fee Porto - Faro</t>
  </si>
  <si>
    <t>Max. € 195,-</t>
  </si>
  <si>
    <t>GPS  (per dag)</t>
  </si>
  <si>
    <t>Transfer</t>
  </si>
  <si>
    <t>Strand - Peniche / Costa Vicentina</t>
  </si>
  <si>
    <t>Strand - Algarve</t>
  </si>
  <si>
    <t>65 / 75 / 90</t>
  </si>
  <si>
    <t>75 / 90 / 110</t>
  </si>
  <si>
    <t>75 / 85 / 100</t>
  </si>
  <si>
    <t>140 / 160 / 180</t>
  </si>
  <si>
    <t>160 / 200 / 220</t>
  </si>
  <si>
    <t>75 / 90 / 120</t>
  </si>
  <si>
    <t>90 / 110 / 140</t>
  </si>
  <si>
    <t>130 / 160 / 200</t>
  </si>
  <si>
    <t>140 / 160 / 200</t>
  </si>
  <si>
    <t>170 / 220 / 250</t>
  </si>
  <si>
    <t xml:space="preserve">Privé History Tour </t>
  </si>
  <si>
    <t>At Will</t>
  </si>
  <si>
    <t>Privé Food Tour</t>
  </si>
  <si>
    <t>Privé Port Tour</t>
  </si>
  <si>
    <t>Boottocht Douro</t>
  </si>
  <si>
    <t>Plaats / Regio</t>
  </si>
  <si>
    <t>Magnifico Douro Eventos</t>
  </si>
  <si>
    <t xml:space="preserve">Canyoning </t>
  </si>
  <si>
    <t>Toboga</t>
  </si>
  <si>
    <t>Culinaire fietstocht door Lissabon</t>
  </si>
  <si>
    <t>Dolfijnentour</t>
  </si>
  <si>
    <t>Arrabida Park</t>
  </si>
  <si>
    <t>Lisbon Cycle Tours</t>
  </si>
  <si>
    <t>Vertigem Azul</t>
  </si>
  <si>
    <t>Coasteering</t>
  </si>
  <si>
    <t>Algarve</t>
  </si>
  <si>
    <t>Natura Nautica</t>
  </si>
  <si>
    <t>Ría Formosa boottocht</t>
  </si>
  <si>
    <t xml:space="preserve">Verkoopprijs </t>
  </si>
  <si>
    <t>Financiele afsluiting bronbestand: (Ja/Nee)</t>
  </si>
  <si>
    <t>Informatie reiziger - Naam hoofdboeker zoals in paspoort + mobielnummer</t>
  </si>
  <si>
    <t>Aantal nachten</t>
  </si>
  <si>
    <t>Aantal personen</t>
  </si>
  <si>
    <t>Toelichting over klant van verkoop voor inkoper:</t>
  </si>
  <si>
    <t>Preferentie (wens)</t>
  </si>
  <si>
    <t>10% Besparingstest</t>
  </si>
  <si>
    <t>Aantal dagen</t>
  </si>
  <si>
    <t>8. Welk seizoen reist het gezelschap?
a. Lente/zomer: warm, dus zwembad/strand/airco etc. (dubbel check bij accommodatie of zwembad open is én gevuld is tijdens de reisperiode)
b. Herfst/winter:  kouder, knusse indeling/dekens/verwarming etc.
9. Heeft de pax een voorkeur voor kleinschalige type accommodaties?
10. Is er genoeg beweegruimte rondom de bedden en om koffers neer te leggen? -&gt; extra belangrijk bij meerdere nachten
11. Ziet de kamer comfortabel uit? 
12. Past het type aankleding/decoratie bij de klant?
13. Is de kamer/accommodatie goed onderhouden? Niet een te vervallen indruk?
14. Zien de bedden er comfortabel uit? Moet er niet iemand op een slaapbank, waardoor alle ruimte in de woning verloren gaat?
15. Ziet de badkamer er verzorgd uit? 
16. Is de badkamer ruim genoeg voor de samenstelling van de pax.?
17. Wat ziet de klant als eerste als ze aan komen? / Ziet de voorkant van de accommodatie of de omgeving er vertrouwd en goed uit?
18. Reist de pax. met een auto? Indien ja: is er parkeergelegenheid bij de accommodatie/in de buurt van de accommodatie.
19. Waar dient de locatie te liggen op Google Maps? Dicht bij strand/stad/op de rijroute etc.?
20. Welke kamerindeling wenst de klant? Is dit mogelijk bij deze accommodatie (bij twijfel: bellen)</t>
  </si>
  <si>
    <t xml:space="preserve">Vragenlijst tijdens het zoeken naar accommodaties: Voldoet deze accommodatie?
1. Hoe is de samenstelling van de reizigers (aantal en type relatie: gezin, stelletje, vrienden etc.)
2. Welke leeftijd(en) heeft/hebben de reiziger(s)?
3. Is de pax. wel eens eerder naar deze bestemming geweest?
4. Vindt de pax lokale cultuur en lokaal contact belangrijk?
5. Hoeveel accommodaties gaat deze pax. in totaal hebben tijdens de reis?
6. Hoeveel nachten verblijft de pax. in deze accommodatie? 
7. Welk moment komt de klant aan?
a. Eerste/laatste nacht vakantie: goede eerste indruk of afsluiting (soms wil de klant ook luxere accommodaties de eerste en/of laatste nacht). Soms geven ze aan niet te veel willen rijden op aankomstdag.
b. Midden vakantie: indien meerdere nachten, goed letten op comfort
</t>
  </si>
  <si>
    <t>Stad
Dorp
Omgeving</t>
  </si>
  <si>
    <t>HALLO!</t>
  </si>
  <si>
    <t>Moet worden ingekocht</t>
  </si>
  <si>
    <t>Reservering uitgestuurd - in afwachting op antwoord</t>
  </si>
  <si>
    <t>MODELLEN</t>
  </si>
  <si>
    <t>SIXT</t>
  </si>
  <si>
    <t>Klasse 1</t>
  </si>
  <si>
    <t>Ford Fiesta</t>
  </si>
  <si>
    <t>Volkswagen Up</t>
  </si>
  <si>
    <t>EUROPCAR / Keddy</t>
  </si>
  <si>
    <t>Renault Clio</t>
  </si>
  <si>
    <t>Fiat 500</t>
  </si>
  <si>
    <t>Thrifty</t>
  </si>
  <si>
    <t>Renaukt Twingo</t>
  </si>
  <si>
    <t>Fiat Panda</t>
  </si>
  <si>
    <t>AVIS</t>
  </si>
  <si>
    <t>VW Polo</t>
  </si>
  <si>
    <t>Opel Adam</t>
  </si>
  <si>
    <t>Hertz</t>
  </si>
  <si>
    <t>Opel Corsa</t>
  </si>
  <si>
    <t>Peugeot 108</t>
  </si>
  <si>
    <t>Dollar</t>
  </si>
  <si>
    <t>PREPAID car - Marokko</t>
  </si>
  <si>
    <t>Seat Ibiza</t>
  </si>
  <si>
    <t>Guerin (Portugal)</t>
  </si>
  <si>
    <t>Autounion - Marokko</t>
  </si>
  <si>
    <t>Klasse 2</t>
  </si>
  <si>
    <t>Peugeot 208</t>
  </si>
  <si>
    <t>Helle Holis</t>
  </si>
  <si>
    <t>Flizzr - Marokko</t>
  </si>
  <si>
    <t>Fiat 500X</t>
  </si>
  <si>
    <t>Goldcar</t>
  </si>
  <si>
    <t>Global Rent A Car - Marokko</t>
  </si>
  <si>
    <t>Renault Megane</t>
  </si>
  <si>
    <t>Air Car - Marokko</t>
  </si>
  <si>
    <t>Green Motion - Marokko</t>
  </si>
  <si>
    <t>Nissan Juke</t>
  </si>
  <si>
    <t>Location Auto - Marokko</t>
  </si>
  <si>
    <t>Pay Less - Marokko</t>
  </si>
  <si>
    <t>Ford Focus</t>
  </si>
  <si>
    <t>Drive on holidays - PT</t>
  </si>
  <si>
    <t>Surprice - Marokko</t>
  </si>
  <si>
    <t>Opel Astra</t>
  </si>
  <si>
    <t>addCar - Marokko</t>
  </si>
  <si>
    <t>VW Golf</t>
  </si>
  <si>
    <t>Turisprime - Portugal</t>
  </si>
  <si>
    <t>Seat leon</t>
  </si>
  <si>
    <t>Citroen C4 Cactus</t>
  </si>
  <si>
    <t>Klasse 3</t>
  </si>
  <si>
    <t>Klasse 4</t>
  </si>
  <si>
    <t>VW Sharan</t>
  </si>
  <si>
    <t>Renault Espace</t>
  </si>
  <si>
    <t>Ford Galaxy</t>
  </si>
  <si>
    <t>Citroen C4 Gran Picasso</t>
  </si>
  <si>
    <t>Busjes tot en met 9 zitplaatsen</t>
  </si>
  <si>
    <t>GOEDE ERVARING
GERENOMMEERDE BEDRIJVEN</t>
  </si>
  <si>
    <t>Altijd filteren op : 4 deuren + Ophalen luchthaven / Kantoor op luchthaven</t>
  </si>
  <si>
    <t>Klasse 1: Stellen</t>
  </si>
  <si>
    <t>VERHUURMAATSCHAPPIJEN</t>
  </si>
  <si>
    <r>
      <t>Klasse 3: Families met tieners - </t>
    </r>
    <r>
      <rPr>
        <sz val="13"/>
        <color rgb="FFFF0000"/>
        <rFont val="Calibri"/>
        <family val="2"/>
        <scheme val="minor"/>
      </rPr>
      <t>Stationwagen - SUV</t>
    </r>
  </si>
  <si>
    <r>
      <t>Klasse 4:</t>
    </r>
    <r>
      <rPr>
        <sz val="13"/>
        <color rgb="FFFF0000"/>
        <rFont val="Calibri"/>
        <family val="2"/>
        <scheme val="minor"/>
      </rPr>
      <t> SUV - Busjes</t>
    </r>
  </si>
  <si>
    <t>BOEKEN</t>
  </si>
  <si>
    <t>LIEVER NIET BOEKEN 
(Hoogseizoen: misschien mogelijk voor korte reis
Reis langer dan een week -&gt; Kies uit WEL TE BOEKEN modellen - zelfs in hoogseizoen)</t>
  </si>
  <si>
    <t>PROBEREN TE VERMIJDEN - INDIEN VEEL PRIJSVERSCHIL MISSCHIEN MOGELIJK
-&gt; SPREEK MET JE MANAGER</t>
  </si>
  <si>
    <t>BEREKENING
In te vullen door inkoper</t>
  </si>
  <si>
    <t>Klasse 2: Stellen of kleine families</t>
  </si>
  <si>
    <t>4 deuren - 2 grote koffers</t>
  </si>
  <si>
    <t>4 deuren - 3 grote koffers</t>
  </si>
  <si>
    <t>Families met 6 personen of families met 3 grote tieners (als de prijs ok is - neem deze optie -&gt; ga anders naar klasse 3)</t>
  </si>
  <si>
    <t>TOTAAL</t>
  </si>
  <si>
    <t>Comments</t>
  </si>
  <si>
    <t>SUNNY CARS</t>
  </si>
  <si>
    <t>RENTALCARS</t>
  </si>
  <si>
    <r>
      <rPr>
        <sz val="13"/>
        <color rgb="FFFF0000"/>
        <rFont val="Calibri (Body)"/>
      </rPr>
      <t>Vuelandia</t>
    </r>
    <r>
      <rPr>
        <sz val="13"/>
        <color theme="1"/>
        <rFont val="Calibri"/>
        <family val="2"/>
        <scheme val="minor"/>
      </rPr>
      <t xml:space="preserve">: Inclusief
</t>
    </r>
    <r>
      <rPr>
        <sz val="13"/>
        <color rgb="FFFF0000"/>
        <rFont val="Calibri (Body)"/>
      </rPr>
      <t>Sunny Cars</t>
    </r>
    <r>
      <rPr>
        <sz val="13"/>
        <color theme="1"/>
        <rFont val="Calibri"/>
        <family val="2"/>
        <scheme val="minor"/>
      </rPr>
      <t xml:space="preserve">: Inclusief
</t>
    </r>
    <r>
      <rPr>
        <sz val="13"/>
        <color rgb="FFFF0000"/>
        <rFont val="Calibri (Body)"/>
      </rPr>
      <t>Rentalcars</t>
    </r>
    <r>
      <rPr>
        <sz val="13"/>
        <color theme="1"/>
        <rFont val="Calibri"/>
        <family val="2"/>
        <scheme val="minor"/>
      </rPr>
      <t>: Exclusief: zet prijs neer</t>
    </r>
  </si>
  <si>
    <t>Record</t>
  </si>
  <si>
    <t>Autos Aguirre</t>
  </si>
  <si>
    <t>Firefly</t>
  </si>
  <si>
    <t>Wiber</t>
  </si>
  <si>
    <t>Ok Rent a car</t>
  </si>
  <si>
    <t>Indien ophalen in de stad wordt gevraagd:
Prijs bekijken tussen: ophalen in stad of aan de luchthaven
-&gt; In de stad -&gt; Hoe ver ligt het huurbedrijf van de Acco en is het wandelend te doen?
-&gt; Veel goedkoper afhalen in de luchthaven? -&gt; regel Transfer van Acco naar luchthaven</t>
  </si>
  <si>
    <t>HUURPRIJS</t>
  </si>
  <si>
    <t>ONE WAY KOSTEN</t>
  </si>
  <si>
    <t>VERZEKERING</t>
  </si>
  <si>
    <t>4 deuren - 2 koffers (1 grote + 1 kleine OFWEL 2 grote)
Als het maar een paar € scheelt -&gt; 2 grote koffers</t>
  </si>
  <si>
    <t>Regel: Probeer model te boeken waarvan de ONE WAY KOSTEN INCLUSIEF ZIJN</t>
  </si>
  <si>
    <t>EXTRA KOSTEN
TE BETALEN OP LUCHTHAVEN</t>
  </si>
  <si>
    <r>
      <rPr>
        <sz val="13"/>
        <color rgb="FFFF0000"/>
        <rFont val="Calibri (Body)"/>
      </rPr>
      <t>Vuelandia</t>
    </r>
    <r>
      <rPr>
        <sz val="13"/>
        <color theme="1"/>
        <rFont val="Calibri"/>
        <family val="2"/>
        <scheme val="minor"/>
      </rPr>
      <t xml:space="preserve">: klik op: Reserveren -&gt; dan op woordje *BRUTO
(18% commissie) -&gt; zet NETTO TE BETALEN PRIJS neer
</t>
    </r>
    <r>
      <rPr>
        <sz val="13"/>
        <color rgb="FFFF0000"/>
        <rFont val="Calibri (Body)"/>
      </rPr>
      <t>Sunny Cars</t>
    </r>
    <r>
      <rPr>
        <sz val="13"/>
        <color theme="1"/>
        <rFont val="Calibri"/>
        <family val="2"/>
        <scheme val="minor"/>
      </rPr>
      <t xml:space="preserve">: Trek 15,5% commissie af van de 'Sunny Car prijs'
(niet incl One Way kosten)
</t>
    </r>
    <r>
      <rPr>
        <sz val="13"/>
        <color rgb="FFFF0000"/>
        <rFont val="Calibri (Body)"/>
      </rPr>
      <t>RENTALCARS</t>
    </r>
    <r>
      <rPr>
        <sz val="13"/>
        <color theme="1"/>
        <rFont val="Calibri"/>
        <family val="2"/>
        <scheme val="minor"/>
      </rPr>
      <t>: Geen Commissie -  Zet huurprijs neer</t>
    </r>
  </si>
  <si>
    <t>Commentaar van de inkoper: (waarom wel of niet goed?)</t>
  </si>
  <si>
    <t>AUTOMODEL</t>
  </si>
  <si>
    <t>&lt;- SCAN ALGEMENE VOORWAARDEN ZODAT KLANTEN GEEN VERRASSING KRIJGEN BIJ PICK-UP!</t>
  </si>
  <si>
    <r>
      <t xml:space="preserve">VUELANDIA 
</t>
    </r>
    <r>
      <rPr>
        <b/>
        <sz val="13"/>
        <color rgb="FFFF0000"/>
        <rFont val="Calibri"/>
        <family val="2"/>
        <scheme val="minor"/>
      </rPr>
      <t>(</t>
    </r>
    <r>
      <rPr>
        <b/>
        <sz val="13"/>
        <color rgb="FFFF0000"/>
        <rFont val="Calibri (Body)"/>
      </rPr>
      <t>mag tot 30 euro duurder zijn dan Sunny of Rental</t>
    </r>
    <r>
      <rPr>
        <b/>
        <sz val="13"/>
        <color rgb="FFFF0000"/>
        <rFont val="Calibri"/>
        <family val="2"/>
        <scheme val="minor"/>
      </rPr>
      <t>)</t>
    </r>
  </si>
  <si>
    <t>Inlogcodes in Telespirit of 1Password
Boekingsbevestiging opslaan: In klantendossier
Factuur opslaan: in "Nieuw op server"</t>
  </si>
  <si>
    <t>Seat Leon</t>
  </si>
  <si>
    <t>/</t>
  </si>
  <si>
    <t>Acco prijzen</t>
  </si>
  <si>
    <t>Steden</t>
  </si>
  <si>
    <t>Costa de la Luz</t>
  </si>
  <si>
    <t>Cadiz</t>
  </si>
  <si>
    <t>November-maart</t>
  </si>
  <si>
    <t>Prijs</t>
  </si>
  <si>
    <t xml:space="preserve">Budget laagseizoen </t>
  </si>
  <si>
    <t xml:space="preserve">Budget hoogseizoen </t>
  </si>
  <si>
    <t>april-oktober</t>
  </si>
  <si>
    <t>november-maart</t>
  </si>
  <si>
    <t xml:space="preserve">Middenklasse laagseizoen </t>
  </si>
  <si>
    <r>
      <t>Middenklasse hoogseizoen</t>
    </r>
    <r>
      <rPr>
        <sz val="11"/>
        <color theme="1"/>
        <rFont val="Calibri"/>
        <family val="2"/>
        <scheme val="minor"/>
      </rPr>
      <t xml:space="preserve"> </t>
    </r>
  </si>
  <si>
    <t>Oktober-april</t>
  </si>
  <si>
    <t>Mei-september</t>
  </si>
  <si>
    <t>Sevilla</t>
  </si>
  <si>
    <t>Cordoba</t>
  </si>
  <si>
    <t>Olijvenstreek</t>
  </si>
  <si>
    <t>Antequera</t>
  </si>
  <si>
    <t>Guadix</t>
  </si>
  <si>
    <t>Alpujarras</t>
  </si>
  <si>
    <t>Nerja</t>
  </si>
  <si>
    <t>Malaga</t>
  </si>
  <si>
    <t>November - Maart en Juli-Aug</t>
  </si>
  <si>
    <t>April-Juni en September-november</t>
  </si>
  <si>
    <t>Oktober-April</t>
  </si>
  <si>
    <t>Gekozen agent/uitvoerder door inkoper Commerciële naam + Fiscale naam van inkoopfactuur:</t>
  </si>
  <si>
    <t>Accommodatie uitgekozen / beloofd door de klant? (JA/NEE):</t>
  </si>
  <si>
    <t>Vereiste / Verplicht rekening mee te houden</t>
  </si>
  <si>
    <r>
      <t xml:space="preserve">BIJZONDERHEDEN VOOR OP VOUCHERS / IN REISBESCHEIDEN ( </t>
    </r>
    <r>
      <rPr>
        <b/>
        <sz val="10"/>
        <color theme="0"/>
        <rFont val="Calibri"/>
        <family val="2"/>
        <scheme val="minor"/>
      </rPr>
      <t>Incheckregels (huisjes, appartementen),</t>
    </r>
    <r>
      <rPr>
        <b/>
        <sz val="10"/>
        <rFont val="Calibri"/>
        <family val="2"/>
        <scheme val="minor"/>
      </rPr>
      <t xml:space="preserve"> / ontmoetingspunt van activiteit + evt. routebeschrijving indien nodig</t>
    </r>
  </si>
  <si>
    <t>Notitieblok voor inkoper</t>
  </si>
  <si>
    <t>In te boeken product (Accommodatie, autohuur etc.)</t>
  </si>
  <si>
    <r>
      <t xml:space="preserve">Inkopen bij agent/uitvoerder: (advies verkoper)
</t>
    </r>
    <r>
      <rPr>
        <b/>
        <sz val="8"/>
        <rFont val="Calibri"/>
        <family val="2"/>
        <scheme val="minor"/>
      </rPr>
      <t xml:space="preserve"> </t>
    </r>
    <r>
      <rPr>
        <b/>
        <sz val="8"/>
        <color theme="0"/>
        <rFont val="Calibri"/>
        <family val="2"/>
        <scheme val="minor"/>
      </rPr>
      <t>=&gt; Te veranderen naar werkelijke accommodatienaam / activiteitenpartner/transferpartner door Inkoper:</t>
    </r>
  </si>
  <si>
    <t>Stad/Dorp/Regio</t>
  </si>
  <si>
    <t>Afgesproken informatie met de klant &amp; Calculatie door verkoop</t>
  </si>
  <si>
    <t>Samenvatting geboekte reis</t>
  </si>
  <si>
    <t>Inkoopinformatie &amp; Calculatie ingekochte diensten</t>
  </si>
  <si>
    <t>Voorlopig resultaat</t>
  </si>
  <si>
    <t>Budget inkoop</t>
  </si>
  <si>
    <t>Verkoopprijs klant</t>
  </si>
  <si>
    <t>Inkoopresultaat</t>
  </si>
  <si>
    <t>Administratie</t>
  </si>
  <si>
    <t>Werk. Inkooprijs</t>
  </si>
  <si>
    <t>Werk. Marge %</t>
  </si>
  <si>
    <t>Werk. Marge in Euro´s</t>
  </si>
  <si>
    <t>Factuurbedragen</t>
  </si>
  <si>
    <t>BTW en administratie</t>
  </si>
  <si>
    <t>Af te dragen RBR</t>
  </si>
  <si>
    <t>Marge in % na RBT</t>
  </si>
  <si>
    <t>Marge in Euro´s (na RBR)</t>
  </si>
  <si>
    <t>Marge % (na RBR)</t>
  </si>
  <si>
    <t>Incheckdatum (uitvoer/startdatum) (DD-MM-JJJJ)</t>
  </si>
  <si>
    <t>Uitcheckdatum (einddatum activiteit of dienst) (DD-MM-JJJJ)</t>
  </si>
  <si>
    <t>Netto Marge na RBR</t>
  </si>
  <si>
    <t>Renault Clio Estate (Familiewagen tot 5 pax - 3 bagages)</t>
  </si>
  <si>
    <t>Peugeot 2008 (Familiewagen tot 4 pax - 2,5 bagages)</t>
  </si>
  <si>
    <t>BMW 1 series (Familiewagen tot 4 pax - 2 bagages)</t>
  </si>
  <si>
    <t>Open Astra Estate (Familiewagen tot 5 pax </t>
  </si>
  <si>
    <t>Renault Megane Estate (Familiewagen tot 5 pax)</t>
  </si>
  <si>
    <t>Ford Focus Estate (Familiewagen tot 5 pax - 3 bagages)</t>
  </si>
  <si>
    <t>Nissan Qashqai (familiewagen tot 4 pax - 2 bagages)</t>
  </si>
  <si>
    <t>RENAULT MEGANE IV SPORT TOURER (familiewagen tot 5 pax - 3 bagages)</t>
  </si>
  <si>
    <t>Seat Alhambra (Station - SUV - grote wagen tot 5 pax)</t>
  </si>
  <si>
    <t>Renault Scenic (Station - SUV - grote wagen)</t>
  </si>
  <si>
    <t>Margeformule</t>
  </si>
  <si>
    <r>
      <t xml:space="preserve">Werkelijke Inkoop Prijs (€) o.b.v. totaal aantal pax:
</t>
    </r>
    <r>
      <rPr>
        <b/>
        <sz val="10"/>
        <color rgb="FFFF0000"/>
        <rFont val="Calibri (Body)"/>
      </rPr>
      <t>ACHTERKANT TRAVELPLAN BIJ KOPPELEN"</t>
    </r>
  </si>
  <si>
    <r>
      <rPr>
        <b/>
        <sz val="10"/>
        <color rgb="FFFF0000"/>
        <rFont val="Calibri (Body)"/>
      </rPr>
      <t>Geschatte</t>
    </r>
    <r>
      <rPr>
        <b/>
        <sz val="10"/>
        <rFont val="Calibri"/>
        <family val="2"/>
        <scheme val="minor"/>
      </rPr>
      <t xml:space="preserve"> Inkoop Prijs (€) o.b.v. totaal aantal pax door verkoper:</t>
    </r>
  </si>
  <si>
    <r>
      <rPr>
        <b/>
        <sz val="10"/>
        <color theme="1"/>
        <rFont val="Calibri (Body)"/>
      </rPr>
      <t>Verkoopprijs incl. Marge</t>
    </r>
    <r>
      <rPr>
        <b/>
        <sz val="10"/>
        <color rgb="FFFF0000"/>
        <rFont val="Calibri (Body)"/>
      </rPr>
      <t xml:space="preserve">
VOORKANT TRAVELPLAN BIJ INVULLEN</t>
    </r>
  </si>
  <si>
    <t>Direct inkopen</t>
  </si>
  <si>
    <t>Input van de klant tijdens het verkoopproces</t>
  </si>
  <si>
    <t>Boekingsafspraken met klant</t>
  </si>
  <si>
    <t>Audio met inkoper en verkoper</t>
  </si>
  <si>
    <t>Incheck-uitcheck</t>
  </si>
  <si>
    <t>B&amp;B/Hotel</t>
  </si>
  <si>
    <t>Informatie over aanvraag</t>
  </si>
  <si>
    <t>Locatie accommodatie (centrum, rand, in natuur)</t>
  </si>
  <si>
    <t xml:space="preserve">Suggestie accommodatie naam </t>
  </si>
  <si>
    <t>Specifieke wensen verkoper</t>
  </si>
  <si>
    <t>Onderstaand type ok of in deze plek iets anders?</t>
  </si>
  <si>
    <t>Informatieveld</t>
  </si>
  <si>
    <t xml:space="preserve">Gekozen accommodatie/partner door inkoper </t>
  </si>
  <si>
    <t>Prijs t.o.v. budget</t>
  </si>
  <si>
    <t>Gekozen kanaal</t>
  </si>
  <si>
    <t>Inkoopbedrag</t>
  </si>
  <si>
    <t>Eerste voorstelronde</t>
  </si>
  <si>
    <t>Akkoord door verkoper? Als eerste keuze?</t>
  </si>
  <si>
    <t xml:space="preserve">Gekozen door klant </t>
  </si>
  <si>
    <t>Bedrag van goedkoopste accommodatie (in offerte)</t>
  </si>
  <si>
    <t>Meerprijs per persoon boven offerte</t>
  </si>
  <si>
    <t>Reactie klant</t>
  </si>
  <si>
    <t>Allbeds - inkoopkanaal</t>
  </si>
  <si>
    <t>Informatie reiziger - Achternaam hoofdboeker zoals in paspoort + mobielnummer</t>
  </si>
  <si>
    <t>Booking - inkoopkanaal</t>
  </si>
  <si>
    <t>Richtprijs / nacht 
(alle kamers samen)</t>
  </si>
  <si>
    <t>Richtprijs heel verblijf 
(alle kamers samen)</t>
  </si>
  <si>
    <t xml:space="preserve">Prijs
</t>
  </si>
  <si>
    <t>Informatieveld 
(Zet Genius achter de prijs indien het Genius is!)</t>
  </si>
  <si>
    <t>Booking Genius
Allbeds
Direct inkopen</t>
  </si>
  <si>
    <t>Stad</t>
  </si>
  <si>
    <t>Huurauto</t>
  </si>
  <si>
    <t>Hoofdinformatie</t>
  </si>
  <si>
    <t>Aantal volwassenen</t>
  </si>
  <si>
    <t>Aantal tieners</t>
  </si>
  <si>
    <t>Aantal baby´s</t>
  </si>
  <si>
    <t>Naam aanvraag</t>
  </si>
  <si>
    <t>Som aantal pax</t>
  </si>
  <si>
    <t>Type acccommodaties gewenst</t>
  </si>
  <si>
    <t>Type huurauto</t>
  </si>
  <si>
    <t>Pick up plaats</t>
  </si>
  <si>
    <t>Drop off  plaats</t>
  </si>
  <si>
    <t>Type auto</t>
  </si>
  <si>
    <t>Borg</t>
  </si>
  <si>
    <t>Bedrijf</t>
  </si>
  <si>
    <t>Datum</t>
  </si>
  <si>
    <t>Prijs p.p.</t>
  </si>
  <si>
    <t>Prijs totaal</t>
  </si>
  <si>
    <t>Naam product</t>
  </si>
  <si>
    <t>Inhoud</t>
  </si>
  <si>
    <t>In activiteiten dashboard?</t>
  </si>
  <si>
    <t>Prod nummer</t>
  </si>
  <si>
    <t>Ronda</t>
  </si>
  <si>
    <t>El Chorro</t>
  </si>
  <si>
    <t>Zuheros (Olijvenstreek)</t>
  </si>
  <si>
    <t>Granada</t>
  </si>
  <si>
    <t>Priego de Cordoba</t>
  </si>
  <si>
    <t>Capileira</t>
  </si>
  <si>
    <t>Lanjaron</t>
  </si>
  <si>
    <t>Cajar</t>
  </si>
  <si>
    <t>Frigiliana</t>
  </si>
  <si>
    <t>BUDGET / MIDDEN</t>
  </si>
  <si>
    <t>MIDDEN (door prijs)</t>
  </si>
  <si>
    <t>LUXE - Centraal</t>
  </si>
  <si>
    <t>MIDDEN / LUXE - Buiten</t>
  </si>
  <si>
    <t>Parador</t>
  </si>
  <si>
    <t>LUXE - Buiten</t>
  </si>
  <si>
    <t>MIDDEN - Centraal</t>
  </si>
  <si>
    <t>MIDDEN - Buiten</t>
  </si>
  <si>
    <t>BUDGET - Centraal</t>
  </si>
  <si>
    <t>BUDGET / MIDDEN - Buiten</t>
  </si>
  <si>
    <t>BUDGET / MIDDEN - Centraal</t>
  </si>
  <si>
    <t>MIDDEN - Buiten het centrum</t>
  </si>
  <si>
    <t>Zuheros - Natuur</t>
  </si>
  <si>
    <t>Doña Mencia - Natuur</t>
  </si>
  <si>
    <t>BUDGET - Buiten</t>
  </si>
  <si>
    <t>MIDDEN - Albayzin</t>
  </si>
  <si>
    <t>MIDDEN - Buiten (natuur)</t>
  </si>
  <si>
    <t>MIDDEN (door prijs) - Centraal</t>
  </si>
  <si>
    <t>MIDDEN - Natuur</t>
  </si>
  <si>
    <t>BUDGET - Natuur</t>
  </si>
  <si>
    <t xml:space="preserve"> LUXUEUZER - Natuur</t>
  </si>
  <si>
    <r>
      <t xml:space="preserve">Booking.com link
Of directe websitelink indien geen booking link
</t>
    </r>
    <r>
      <rPr>
        <b/>
        <sz val="10"/>
        <color rgb="FFFF0000"/>
        <rFont val="Calibri (Body)"/>
      </rPr>
      <t>GEBRUIK BITLY</t>
    </r>
    <r>
      <rPr>
        <b/>
        <sz val="10"/>
        <color theme="1"/>
        <rFont val="Calibri"/>
        <family val="2"/>
        <scheme val="minor"/>
      </rPr>
      <t xml:space="preserve">
</t>
    </r>
    <r>
      <rPr>
        <b/>
        <sz val="10"/>
        <color rgb="FFFF0000"/>
        <rFont val="Calibri (Body)"/>
      </rPr>
      <t>VERANDER DATUM IN DE LINK EN PLAK DE GOED EBITLY LINK ERIN</t>
    </r>
  </si>
  <si>
    <t>Luque - Natuur
Appartement</t>
  </si>
  <si>
    <t>Luchthaven voorkeur</t>
  </si>
  <si>
    <t>Website reis?</t>
  </si>
  <si>
    <t>Plaatsen die ze willen bezoeken</t>
  </si>
  <si>
    <t>Extra kamerwensen klant</t>
  </si>
  <si>
    <t>Faciliteiten rest van hotels</t>
  </si>
  <si>
    <t>Ook diner of andere maaltijden?</t>
  </si>
  <si>
    <t>Activiteiten?</t>
  </si>
  <si>
    <t>Focus op stad, natuur, strand?</t>
  </si>
  <si>
    <t>Extra informatie</t>
  </si>
  <si>
    <t>Heenvlucht</t>
  </si>
  <si>
    <t>Terugvlucht</t>
  </si>
  <si>
    <t>Transfers</t>
  </si>
  <si>
    <t>Huurauto/Trein</t>
  </si>
  <si>
    <t>Marge in Euro´s na RBR</t>
  </si>
  <si>
    <t>Marge % (na RBR) - 30% focus</t>
  </si>
  <si>
    <t>Type klant + nationaliteit</t>
  </si>
  <si>
    <t>Al definitief gekozen voor bestemming?</t>
  </si>
  <si>
    <t>Reden voor aanvraag</t>
  </si>
  <si>
    <t>Minimaal: 400 euro</t>
  </si>
  <si>
    <t>Datum prijscheck</t>
  </si>
  <si>
    <t>Taxi vervoer</t>
  </si>
  <si>
    <t>Trein/OV</t>
  </si>
  <si>
    <t>Trein</t>
  </si>
  <si>
    <t>Bus</t>
  </si>
  <si>
    <t>Station</t>
  </si>
  <si>
    <t>Tijd</t>
  </si>
  <si>
    <t>Ford Fiesta model</t>
  </si>
  <si>
    <t>Renault Captur model</t>
  </si>
  <si>
    <t>Minimaal: 30% (inclusief prijsverhogingen)</t>
  </si>
  <si>
    <t>In centrum</t>
  </si>
  <si>
    <t>Parador Ronda</t>
  </si>
  <si>
    <t>https://bit.ly/2QRgoaA</t>
  </si>
  <si>
    <t>Catalonia Reina Victoria ****</t>
  </si>
  <si>
    <t>Arcos de la Frontera</t>
  </si>
  <si>
    <t>Parador Arcos de la Frontera</t>
  </si>
  <si>
    <t>Carmona</t>
  </si>
  <si>
    <t>Parador Carmona</t>
  </si>
  <si>
    <t>Alcazar de la Reina</t>
  </si>
  <si>
    <t>Hacienda Posada de Vallina (optie 1)</t>
  </si>
  <si>
    <t>https://bit.ly/3lAyieg</t>
  </si>
  <si>
    <t>Eurostars Patios de Cordoba****
(eventueel Eurostars Conquistador kan ook)</t>
  </si>
  <si>
    <t>https://bit.ly/3iX3p1W</t>
  </si>
  <si>
    <t>Zuheros</t>
  </si>
  <si>
    <t>In streek</t>
  </si>
  <si>
    <t>Hacienda Minerva****</t>
  </si>
  <si>
    <t>Ubeda</t>
  </si>
  <si>
    <t xml:space="preserve">Parador Ubeda </t>
  </si>
  <si>
    <t>https://bit.ly/3h1rK6y</t>
  </si>
  <si>
    <t>Hotel Palacio de Úbeda 5 G.L (optie 2)</t>
  </si>
  <si>
    <t>Jaen</t>
  </si>
  <si>
    <t>Parador Jaen (ligt op de route)</t>
  </si>
  <si>
    <t>https://bit.ly/3uhyssJ</t>
  </si>
  <si>
    <t>Hotel Palacio de Santa Paula</t>
  </si>
  <si>
    <t>https://bit.ly/3lzIe7D</t>
  </si>
  <si>
    <t>Vincci Albayzin****</t>
  </si>
  <si>
    <t>https://bit.ly/3vGbn3g</t>
  </si>
  <si>
    <t>Palacio de Mariana Pineda****</t>
  </si>
  <si>
    <t>https://bit.ly/3egdC7B</t>
  </si>
  <si>
    <t>La Posada Morisca (Frigiliana)</t>
  </si>
  <si>
    <t>https://bit.ly/2RlqEIb</t>
  </si>
  <si>
    <t>Parador Nerja</t>
  </si>
  <si>
    <t>Casa los Bates</t>
  </si>
  <si>
    <t>https://bit.ly/3ecsYtP</t>
  </si>
  <si>
    <t>Palacio Solecio, a Small Luxury Hotel of the World (optie 1)</t>
  </si>
  <si>
    <t>https://bit.ly/2YNYpWx</t>
  </si>
  <si>
    <t>Soho Boutique Castillo de Santa Catalina (Optie 2)</t>
  </si>
  <si>
    <t>https://bit.ly/2XbZxT8</t>
  </si>
  <si>
    <t>Montejaque</t>
  </si>
  <si>
    <t>30 minuten ten westen van Ronda</t>
  </si>
  <si>
    <t>Casitas de la Sierra
(klant: Merks nov 2021)</t>
  </si>
  <si>
    <t>Huisjes (Franse eigenaars)</t>
  </si>
  <si>
    <t>Villanueva de Algaidas (40 mins ten Noorden van Antequera)</t>
  </si>
  <si>
    <t>Valle de Oro
Zwembad</t>
  </si>
  <si>
    <t>https://bit.ly/3xdAYl6</t>
  </si>
  <si>
    <t>Zijn Belgen (Tatienne), hebben 2 yurts (double bed + sofa bed met extra topper om comfy te slapen) en een 1 Casita (studio 30m2 - ook 1 dubbel bed + opklapbed
Hebben een "restaurant" met vegetarische en visgerechten</t>
  </si>
  <si>
    <t>Narnia Lodging - In Zafarraya</t>
  </si>
  <si>
    <t>geen antwoord, wel top</t>
  </si>
  <si>
    <t>Cuevas la Granda (grotwoning)</t>
  </si>
  <si>
    <t>Sierra Tejada</t>
  </si>
  <si>
    <t>In PADUL:  Tussen Nerja en Granada</t>
  </si>
  <si>
    <t xml:space="preserve">Nomadx Xperience
https://nomadx.es/rooms/ </t>
  </si>
  <si>
    <t>Yurt double  + single bed</t>
  </si>
  <si>
    <r>
      <rPr>
        <sz val="11"/>
        <color rgb="FFFF0000"/>
        <rFont val="Calibri"/>
        <family val="2"/>
        <scheme val="minor"/>
      </rPr>
      <t>OPTIE 1: AANBEVOLEN</t>
    </r>
    <r>
      <rPr>
        <sz val="11"/>
        <color theme="1"/>
        <rFont val="Calibri"/>
        <family val="2"/>
        <scheme val="minor"/>
      </rPr>
      <t xml:space="preserve">
YURT: Double bed + extra bed
Heeft zwembad en er kunnen daar direct veel activiteiten ingeboekt worden zoals Canyoning, hikes, paardrijden, etc. Ze willen dat de klanten het daar meteen regelen, niet via ons want ze moeten daar ter plekke kijken wat mogelijk is, 
</t>
    </r>
    <r>
      <rPr>
        <sz val="11"/>
        <color rgb="FFFF0000"/>
        <rFont val="Calibri (Body)"/>
      </rPr>
      <t xml:space="preserve">Kalinka is Nederlandse en Juan, haar man, heeft certificaten om al deze activiteiten uit te voeren </t>
    </r>
    <r>
      <rPr>
        <sz val="11"/>
        <color theme="1"/>
        <rFont val="Calibri"/>
        <family val="2"/>
        <scheme val="minor"/>
      </rPr>
      <t>(behalve paardrijden, besteden ze uit)
Dit is echt een aanrader!!</t>
    </r>
  </si>
  <si>
    <t>Alora Yurts</t>
  </si>
  <si>
    <t xml:space="preserve">
 http://alorayurts.com/#rates</t>
  </si>
  <si>
    <t>YURT: Double bed + single bed
Ze aanvaarden geen jonge kinderen
Engelse mevrouw
Voor 4 personen zouden er 2 yurts moeten genomen worden</t>
  </si>
  <si>
    <t>Tarifa / Cadiz</t>
  </si>
  <si>
    <t>Kampaoh Tarifa</t>
  </si>
  <si>
    <t>https://bit.ly/3AcSx67</t>
  </si>
  <si>
    <t>ENKEL VOLWASSENEN</t>
  </si>
  <si>
    <t>Cortijo Bablou</t>
  </si>
  <si>
    <t>ANDALUSIË</t>
  </si>
  <si>
    <t>Heenvlucht met baggage (laatste check)</t>
  </si>
  <si>
    <t>Terugvlucht met baggage (laatste check)</t>
  </si>
  <si>
    <t>Aantal kamers + bedden</t>
  </si>
  <si>
    <t>Leeftijd personen</t>
  </si>
  <si>
    <t>Naam Activiteit</t>
  </si>
  <si>
    <r>
      <t xml:space="preserve">Prijs </t>
    </r>
    <r>
      <rPr>
        <b/>
        <sz val="12"/>
        <color rgb="FFFF0000"/>
        <rFont val="Arial"/>
        <family val="2"/>
      </rPr>
      <t>per persoon inkoop</t>
    </r>
  </si>
  <si>
    <t>Partner</t>
  </si>
  <si>
    <t>Link</t>
  </si>
  <si>
    <t>Productnummer</t>
  </si>
  <si>
    <t>Commentaar</t>
  </si>
  <si>
    <t>Flamencoshow met tapas en fles wijn</t>
  </si>
  <si>
    <t>La Alborea</t>
  </si>
  <si>
    <t>Email - Juande</t>
  </si>
  <si>
    <t>Alhambra zonder gids</t>
  </si>
  <si>
    <t>15€ adult
10€ senior</t>
  </si>
  <si>
    <t>Alhambra (login in TS)</t>
  </si>
  <si>
    <t>https://comprartickets.alhambra-patronato.es/reservarEntradas.aspx?opc=142&amp;gid=426&amp;lg=es&amp;ca=0&amp;m=GENERAL</t>
  </si>
  <si>
    <t>Login:
User: purchasespain@barrio-life.nl
Paswoord: !Sahara11</t>
  </si>
  <si>
    <t>Alhambra met gids</t>
  </si>
  <si>
    <t>Granavisions excursions</t>
  </si>
  <si>
    <t>https://www.alhambraonline.com/en/alhambra-tours/guided/</t>
  </si>
  <si>
    <r>
      <t xml:space="preserve">Gaat via Alhambra maar je betaald uiteindelijk aan Granavisions Excursions dus hier ook aan koppelen - </t>
    </r>
    <r>
      <rPr>
        <sz val="10"/>
        <color rgb="FFFF0000"/>
        <rFont val="Arial"/>
        <family val="2"/>
      </rPr>
      <t xml:space="preserve">PAS TIJD AAN OP DE VOUCHER NAARGELANG DE TIJD </t>
    </r>
    <r>
      <rPr>
        <sz val="10"/>
        <color theme="1"/>
        <rFont val="Arial"/>
        <family val="2"/>
      </rPr>
      <t>DIE JE HEBT INGEBOEKT</t>
    </r>
  </si>
  <si>
    <r>
      <t xml:space="preserve">Granada Tapas Tour </t>
    </r>
    <r>
      <rPr>
        <sz val="10"/>
        <color rgb="FFFF0000"/>
        <rFont val="Arial"/>
        <family val="2"/>
      </rPr>
      <t>met NL gids</t>
    </r>
    <r>
      <rPr>
        <sz val="10"/>
        <color theme="1"/>
        <rFont val="Arial"/>
        <family val="2"/>
      </rPr>
      <t xml:space="preserve"> + Albaycin tour (Irene) (19:00 - 22:00)</t>
    </r>
  </si>
  <si>
    <t>Granada Tapas Tour</t>
  </si>
  <si>
    <t>Email - Gayle - Granada Tapas Tour</t>
  </si>
  <si>
    <t>Hammam 15 (massage 15 min) in Granada</t>
  </si>
  <si>
    <t>Al Andalus Baños</t>
  </si>
  <si>
    <t>https://zonaprofesional.hammamalandalus.com/granada/?_ga=2.69096722.2034930267.15 83927153-616085439.1583927153
Login: barriolife
wachtwoord: barriolife123</t>
  </si>
  <si>
    <t>Verander tijd op vouchertekst naar ingeboekte tijd + verander reserveringsnummer</t>
  </si>
  <si>
    <t>Alcazar tuinen in Sevilla</t>
  </si>
  <si>
    <t>Real Alcazar</t>
  </si>
  <si>
    <t>https://realalcazarsevilla.sacatuentrada.es/en</t>
  </si>
  <si>
    <t>login staat in TS: 
User name: Barrio Life BV
Password: !Sahara11</t>
  </si>
  <si>
    <t>Cathedraal van Sevilla</t>
  </si>
  <si>
    <t>Hangt af van welke je kiest</t>
  </si>
  <si>
    <t>Cathedraal + Giralda
Cathedraal + gids
Cathedraal + Giralda + gids
KIES DE CORRECTE EN NEEM DIE PRIJS</t>
  </si>
  <si>
    <t>https://articketing.vocces.com</t>
  </si>
  <si>
    <t>Als dit niet lukt: https://www.catedraldesevilla.es
Kies dan helemaal beneden: Comprar entradas</t>
  </si>
  <si>
    <t>Alcazar en Cathedraal MET GIDS</t>
  </si>
  <si>
    <t>Sevilla Official Tour</t>
  </si>
  <si>
    <t>Email -</t>
  </si>
  <si>
    <t>Fietsentour in groep in Sevilla (Engelse gids)</t>
  </si>
  <si>
    <t>Rent a Bike</t>
  </si>
  <si>
    <t>Email - Carlos</t>
  </si>
  <si>
    <t>Prive fietstour met NL gids</t>
  </si>
  <si>
    <t>Flamenco show in Sevilla</t>
  </si>
  <si>
    <t>I Show U Sevilla</t>
  </si>
  <si>
    <t>Email - Eva</t>
  </si>
  <si>
    <t>Caminito del Rey Tickets</t>
  </si>
  <si>
    <t>Mientrada</t>
  </si>
  <si>
    <t xml:space="preserve">Website: https://reservas.caminitodelrey.info/?lang=en </t>
  </si>
  <si>
    <t>GEEN VOUCHER</t>
  </si>
  <si>
    <r>
      <t xml:space="preserve">Mezquita en Joodse wijk - dit is de </t>
    </r>
    <r>
      <rPr>
        <sz val="10"/>
        <color rgb="FFFF0000"/>
        <rFont val="Arial"/>
        <family val="2"/>
      </rPr>
      <t>RELAX TOUR</t>
    </r>
  </si>
  <si>
    <t>Konexion Tours</t>
  </si>
  <si>
    <t>Email - Natalia</t>
  </si>
  <si>
    <t>DIT KOMT OP EEN GROEPSFACTUUR OP HET EINDE VAN DE MAAND</t>
  </si>
  <si>
    <t>Jerez de la Frontera</t>
  </si>
  <si>
    <t>Paardenshow in Jerez de la Frontera</t>
  </si>
  <si>
    <t>Real Escuela Ecuestre</t>
  </si>
  <si>
    <t>Email (beter dan online)</t>
  </si>
  <si>
    <t>Olijvenstreek - Montilla (Zuheros)</t>
  </si>
  <si>
    <t>Olijfmolen / Olijfboederij bezoek Montilla (10:30 - 12:00 uur)</t>
  </si>
  <si>
    <t>Bacus Travel</t>
  </si>
  <si>
    <t>Email - Teresa</t>
  </si>
  <si>
    <t>Olijvenstreek - Alvear (Zuheros)</t>
  </si>
  <si>
    <t>Wijnproeverij met tapas en bodegabezoek in Bodegas Alvear: 11:00 - 12:30
Voor kindjes bieden ze Mosto aan (alcoholvrij drankje)</t>
  </si>
  <si>
    <t>15€ adult
6€ kid</t>
  </si>
  <si>
    <t>Doña Mencia (Zuheros - Olijvenstreek)</t>
  </si>
  <si>
    <t>Fietsen Via Verde (Volledige dag 10:00 - 18:00)
Halve dag is maar 10€ per fiets (14:00 - 18:00)</t>
  </si>
  <si>
    <t>Subbetica Bike Friends</t>
  </si>
  <si>
    <t>Email - Antonio</t>
  </si>
  <si>
    <t>449: Ochtend
450: volle dag</t>
  </si>
  <si>
    <t>El Torcal natuurwandeling in Antequera</t>
  </si>
  <si>
    <t>90€ voor 2 personen (is het min)</t>
  </si>
  <si>
    <t>Sendero Sur</t>
  </si>
  <si>
    <t>Email</t>
  </si>
  <si>
    <t>TOT 8 PERSONEN WORDEN ZE IN ACCO OPGEHAALD - VRAAG DIT AAN EN GEEF GOEDE ACCO NAAM DOOR (99% is dat Infante Antequera)
MEER DAN 8 PERSONEN: Geen vervoer incl</t>
  </si>
  <si>
    <t>Kayakken langs de watervallen van Nerja</t>
  </si>
  <si>
    <t>High season: half juni - 30 Sep
24€ - 10% commissie
kids 8 - 15j: 15€ - 10%
Low season: 1 Oct - half juni
20€ - 10%
kids 8 - 15j: 12€ - 10%</t>
  </si>
  <si>
    <t>Educare</t>
  </si>
  <si>
    <t>website: zie video in videohandleidingen (NIET MEER VIA EMAIL - ZE WILLEN SPECIFIEK DAT WE BOEKEN VIA HUN WEBSITE - daar moet je een aanbetaling doen met de MC - de rest wordt via factuur doorgestuurd)</t>
  </si>
  <si>
    <t>PAS TIJD AAN IN VOUCHER NAARGELANG TIJD DIE JE HEBT INGEBOEKT</t>
  </si>
  <si>
    <t>Otivar (1,5u van Nerja) - RIO VERDE</t>
  </si>
  <si>
    <t>Canyoning in Rio Verde</t>
  </si>
  <si>
    <t>Hangt af van moeilijkheidsgraag
Uppersection is de moeilijkste
Vraag aan naargelang klant</t>
  </si>
  <si>
    <t>Gualay Aventura</t>
  </si>
  <si>
    <t>Email: Raul (niet bij Manawa boeken - is een tussenpersoon - WEL DIRECT BIJ RAUL)</t>
  </si>
  <si>
    <t>Tarifa</t>
  </si>
  <si>
    <t>Dolfijnenspotten - 2 uur (3u is 48€ pp)</t>
  </si>
  <si>
    <t>Turmares</t>
  </si>
  <si>
    <t>KITESURFEN in Tarifa (zie klant Stam) - hier is veel wind</t>
  </si>
  <si>
    <t>Groep 4 voor 3u = 60€ pp
Semi privado (2 pax maar nog andere klanten erbij - tot max 4 pax) 2 pax: 90€ pp - les van 2u
Privé 2 pax: 100€ por pp - les van 2u</t>
  </si>
  <si>
    <t>Kite and Roll</t>
  </si>
  <si>
    <t>Vejer de la Frontera</t>
  </si>
  <si>
    <t>Gewoon surfen (is NIET Tarifa - in Tarifa zijn geen golven - in Vejer de la Frontera wel)</t>
  </si>
  <si>
    <t>9 pies</t>
  </si>
  <si>
    <t>Capileira (vertrekpunt)</t>
  </si>
  <si>
    <r>
      <t xml:space="preserve">Mulhacenberg beklimmen (kijk klant Stam bv) - 
met Microbus om 8:30 van Capileira tot beginpunt van de berg en dan klimmen met gids en om 16:30 terug met microbus naar Capileira - </t>
    </r>
    <r>
      <rPr>
        <b/>
        <sz val="10"/>
        <color rgb="FFFF0000"/>
        <rFont val="Arial"/>
        <family val="2"/>
      </rPr>
      <t>NIET IN LAAGSEIZOEN! AANBIEDEN, DAN RIJDT DE BUS NIET!</t>
    </r>
  </si>
  <si>
    <t>Gids: 150€
Microbus: SIAC official: 15€ pp + 1tje extra voor gids!
Lunch packs: 10€ pp (als ze bij Finca los Llanos verblijven)
Zie PO aanvraag klant Stam,P</t>
  </si>
  <si>
    <t>Sierraysol</t>
  </si>
  <si>
    <t>Email - Teresa (Sierraysol - zelfde als wandereis Sierra Nevada)</t>
  </si>
  <si>
    <t>SPANJE ACTIVITEITEN</t>
  </si>
  <si>
    <t>p.p.p.n.</t>
  </si>
  <si>
    <t>1-2 ster</t>
  </si>
  <si>
    <t>3 ster</t>
  </si>
  <si>
    <t>4-ster</t>
  </si>
  <si>
    <t>Huisje/appt</t>
  </si>
  <si>
    <t>2 pax</t>
  </si>
  <si>
    <t>30 ( t 60)</t>
  </si>
  <si>
    <t>37 (t 75)</t>
  </si>
  <si>
    <t>63 (t 150)</t>
  </si>
  <si>
    <t>50 ( t 100)</t>
  </si>
  <si>
    <t>3 pax</t>
  </si>
  <si>
    <t>36 (t 110)</t>
  </si>
  <si>
    <t>4 pax</t>
  </si>
  <si>
    <t>30 (t)</t>
  </si>
  <si>
    <t>30 (t 120)</t>
  </si>
  <si>
    <t>5 pax</t>
  </si>
  <si>
    <t>28 (t 140)</t>
  </si>
  <si>
    <t>6 pax</t>
  </si>
  <si>
    <t>29 (t 175)</t>
  </si>
  <si>
    <t>Totaalprijs per nacht</t>
  </si>
  <si>
    <t>Gemiddelde inkoop accoprijzen en types</t>
  </si>
  <si>
    <t xml:space="preserve">Allbeds inkoopprijs t.o.v. booking.com </t>
  </si>
  <si>
    <t>Direct inkopen t.o.v. booking.com</t>
  </si>
  <si>
    <t>Soort accommodatie</t>
  </si>
  <si>
    <t>Karakteristieken</t>
  </si>
  <si>
    <r>
      <t xml:space="preserve">Booking.com link
Of directe websitelink indien geen booking link
</t>
    </r>
    <r>
      <rPr>
        <b/>
        <sz val="10"/>
        <color rgb="FFFF0000"/>
        <rFont val="Calibri (Body)"/>
      </rPr>
      <t>GEBRUIK BITLY</t>
    </r>
  </si>
  <si>
    <t>https://bit.ly/3HlMaB0</t>
  </si>
  <si>
    <t>https://bit.ly/3JpmHIQ</t>
  </si>
  <si>
    <t>https://bit.ly/3EBAXdY</t>
  </si>
  <si>
    <t>https://bit.ly/33VlsAO</t>
  </si>
  <si>
    <t>Hostal</t>
  </si>
  <si>
    <t>https://bit.ly/3sEZhcD</t>
  </si>
  <si>
    <t>https://bit.ly/3zbxjGv</t>
  </si>
  <si>
    <t>https://bit.ly/3qB7JHd</t>
  </si>
  <si>
    <r>
      <rPr>
        <sz val="11"/>
        <color theme="9" tint="-0.249977111117893"/>
        <rFont val="Calibri"/>
        <family val="2"/>
        <scheme val="minor"/>
      </rPr>
      <t xml:space="preserve">LAAGSEIZOEN </t>
    </r>
    <r>
      <rPr>
        <sz val="11"/>
        <color theme="1"/>
        <rFont val="Calibri"/>
        <family val="2"/>
        <scheme val="minor"/>
      </rPr>
      <t>- Rond de 50 euro</t>
    </r>
  </si>
  <si>
    <r>
      <rPr>
        <sz val="11"/>
        <color theme="9" tint="-0.249977111117893"/>
        <rFont val="Calibri"/>
        <family val="2"/>
        <scheme val="minor"/>
      </rPr>
      <t xml:space="preserve">HOOGSEIZOEN </t>
    </r>
    <r>
      <rPr>
        <sz val="11"/>
        <color theme="1"/>
        <rFont val="Calibri"/>
        <family val="2"/>
        <scheme val="minor"/>
      </rPr>
      <t>- Rond de 60 euro</t>
    </r>
  </si>
  <si>
    <r>
      <rPr>
        <sz val="11"/>
        <color theme="9" tint="-0.249977111117893"/>
        <rFont val="Calibri"/>
        <family val="2"/>
        <scheme val="minor"/>
      </rPr>
      <t xml:space="preserve">LAAGSEIZOEN </t>
    </r>
    <r>
      <rPr>
        <sz val="11"/>
        <color theme="1"/>
        <rFont val="Calibri"/>
        <family val="2"/>
        <scheme val="minor"/>
      </rPr>
      <t>- Rond de 40 euro</t>
    </r>
  </si>
  <si>
    <r>
      <rPr>
        <sz val="11"/>
        <color theme="9" tint="-0.249977111117893"/>
        <rFont val="Calibri"/>
        <family val="2"/>
        <scheme val="minor"/>
      </rPr>
      <t>LAAGSEIZOEN</t>
    </r>
    <r>
      <rPr>
        <sz val="11"/>
        <color theme="1"/>
        <rFont val="Calibri"/>
        <family val="2"/>
        <scheme val="minor"/>
      </rPr>
      <t xml:space="preserve"> - Rond de 50 euro</t>
    </r>
  </si>
  <si>
    <r>
      <rPr>
        <sz val="11"/>
        <color theme="9" tint="-0.249977111117893"/>
        <rFont val="Calibri"/>
        <family val="2"/>
        <scheme val="minor"/>
      </rPr>
      <t xml:space="preserve">HOOGSEIZOEN </t>
    </r>
    <r>
      <rPr>
        <sz val="11"/>
        <color theme="1"/>
        <rFont val="Calibri"/>
        <family val="2"/>
        <scheme val="minor"/>
      </rPr>
      <t>- Rond de 65 euro</t>
    </r>
  </si>
  <si>
    <r>
      <rPr>
        <sz val="11"/>
        <color theme="9" tint="-0.249977111117893"/>
        <rFont val="Calibri"/>
        <family val="2"/>
        <scheme val="minor"/>
      </rPr>
      <t xml:space="preserve">HOOGSEIZOEN </t>
    </r>
    <r>
      <rPr>
        <sz val="11"/>
        <color theme="1"/>
        <rFont val="Calibri"/>
        <family val="2"/>
        <scheme val="minor"/>
      </rPr>
      <t>- Rond de 55 euro</t>
    </r>
  </si>
  <si>
    <r>
      <rPr>
        <sz val="11"/>
        <color theme="9" tint="-0.249977111117893"/>
        <rFont val="Calibri"/>
        <family val="2"/>
        <scheme val="minor"/>
      </rPr>
      <t>LAAGSEIZOEN -</t>
    </r>
    <r>
      <rPr>
        <sz val="11"/>
        <color theme="1"/>
        <rFont val="Calibri"/>
        <family val="2"/>
        <scheme val="minor"/>
      </rPr>
      <t xml:space="preserve"> Rond de 50 euro</t>
    </r>
  </si>
  <si>
    <r>
      <rPr>
        <sz val="11"/>
        <color theme="9" tint="-0.249977111117893"/>
        <rFont val="Calibri"/>
        <family val="2"/>
        <scheme val="minor"/>
      </rPr>
      <t>LAAGSEIZOEN</t>
    </r>
    <r>
      <rPr>
        <sz val="11"/>
        <color theme="1"/>
        <rFont val="Calibri"/>
        <family val="2"/>
        <scheme val="minor"/>
      </rPr>
      <t xml:space="preserve"> - Rond de 60 euro</t>
    </r>
  </si>
  <si>
    <r>
      <rPr>
        <sz val="11"/>
        <color theme="9" tint="-0.249977111117893"/>
        <rFont val="Calibri"/>
        <family val="2"/>
        <scheme val="minor"/>
      </rPr>
      <t>HOOGSEIZOEN</t>
    </r>
    <r>
      <rPr>
        <sz val="11"/>
        <color theme="1"/>
        <rFont val="Calibri"/>
        <family val="2"/>
        <scheme val="minor"/>
      </rPr>
      <t xml:space="preserve"> - Rond de 70 euro</t>
    </r>
  </si>
  <si>
    <t>https://bit.ly/3EDeQUg</t>
  </si>
  <si>
    <r>
      <rPr>
        <sz val="11"/>
        <color theme="9" tint="-0.249977111117893"/>
        <rFont val="Calibri"/>
        <family val="2"/>
        <scheme val="minor"/>
      </rPr>
      <t>HOOGSEIZOEN</t>
    </r>
    <r>
      <rPr>
        <sz val="11"/>
        <color theme="1"/>
        <rFont val="Calibri"/>
        <family val="2"/>
        <scheme val="minor"/>
      </rPr>
      <t xml:space="preserve"> - Rond de 75 euro</t>
    </r>
  </si>
  <si>
    <r>
      <rPr>
        <sz val="11"/>
        <color theme="9" tint="-0.249977111117893"/>
        <rFont val="Calibri"/>
        <family val="2"/>
        <scheme val="minor"/>
      </rPr>
      <t>HOOGSEIZOEN</t>
    </r>
    <r>
      <rPr>
        <sz val="11"/>
        <color theme="1"/>
        <rFont val="Calibri"/>
        <family val="2"/>
        <scheme val="minor"/>
      </rPr>
      <t xml:space="preserve"> - Rond de 79 euro</t>
    </r>
  </si>
  <si>
    <t>https://bit.ly/3qBnGgo</t>
  </si>
  <si>
    <r>
      <rPr>
        <sz val="11"/>
        <color theme="9" tint="-0.249977111117893"/>
        <rFont val="Calibri"/>
        <family val="2"/>
        <scheme val="minor"/>
      </rPr>
      <t>LAAGSEIZOEN</t>
    </r>
    <r>
      <rPr>
        <sz val="11"/>
        <color theme="1"/>
        <rFont val="Calibri"/>
        <family val="2"/>
        <scheme val="minor"/>
      </rPr>
      <t xml:space="preserve"> - Rond de 70 euro</t>
    </r>
  </si>
  <si>
    <t>https://bit.ly/3JnAHTs</t>
  </si>
  <si>
    <r>
      <rPr>
        <sz val="11"/>
        <color theme="9" tint="-0.249977111117893"/>
        <rFont val="Calibri"/>
        <family val="2"/>
        <scheme val="minor"/>
      </rPr>
      <t>HOOGSEIZOEN</t>
    </r>
    <r>
      <rPr>
        <sz val="11"/>
        <color theme="1"/>
        <rFont val="Calibri"/>
        <family val="2"/>
        <scheme val="minor"/>
      </rPr>
      <t xml:space="preserve"> - Rond de 85 euro</t>
    </r>
  </si>
  <si>
    <t>https://bit.ly/3ex5aQC</t>
  </si>
  <si>
    <r>
      <rPr>
        <sz val="11"/>
        <color theme="9" tint="-0.249977111117893"/>
        <rFont val="Calibri"/>
        <family val="2"/>
        <scheme val="minor"/>
      </rPr>
      <t>HOOGSEIZOEN</t>
    </r>
    <r>
      <rPr>
        <sz val="11"/>
        <color theme="1"/>
        <rFont val="Calibri"/>
        <family val="2"/>
        <scheme val="minor"/>
      </rPr>
      <t xml:space="preserve"> - Rond de 80 euro</t>
    </r>
  </si>
  <si>
    <r>
      <rPr>
        <sz val="11"/>
        <color theme="9" tint="-0.249977111117893"/>
        <rFont val="Calibri"/>
        <family val="2"/>
        <scheme val="minor"/>
      </rPr>
      <t>HOOGSEIZOEN</t>
    </r>
    <r>
      <rPr>
        <sz val="11"/>
        <color theme="1"/>
        <rFont val="Calibri"/>
        <family val="2"/>
        <scheme val="minor"/>
      </rPr>
      <t xml:space="preserve"> - Rond de 90 euro</t>
    </r>
  </si>
  <si>
    <t>https://bit.ly/3EEu8rU</t>
  </si>
  <si>
    <r>
      <rPr>
        <sz val="11"/>
        <color theme="9" tint="-0.249977111117893"/>
        <rFont val="Calibri"/>
        <family val="2"/>
        <scheme val="minor"/>
      </rPr>
      <t>LAAGSEIZOEN</t>
    </r>
    <r>
      <rPr>
        <sz val="11"/>
        <color theme="1"/>
        <rFont val="Calibri"/>
        <family val="2"/>
        <scheme val="minor"/>
      </rPr>
      <t xml:space="preserve"> - Rond de 80 euro</t>
    </r>
  </si>
  <si>
    <t>https://bit.ly/3JtdoaY</t>
  </si>
  <si>
    <r>
      <rPr>
        <sz val="11"/>
        <color theme="9" tint="-0.249977111117893"/>
        <rFont val="Calibri"/>
        <family val="2"/>
        <scheme val="minor"/>
      </rPr>
      <t xml:space="preserve">HOOGSEIZOEN </t>
    </r>
    <r>
      <rPr>
        <sz val="11"/>
        <color theme="1"/>
        <rFont val="Calibri"/>
        <family val="2"/>
        <scheme val="minor"/>
      </rPr>
      <t>- Rond de 200 euro</t>
    </r>
  </si>
  <si>
    <t xml:space="preserve">Hotel </t>
  </si>
  <si>
    <r>
      <rPr>
        <sz val="11"/>
        <color theme="9" tint="-0.249977111117893"/>
        <rFont val="Calibri"/>
        <family val="2"/>
        <scheme val="minor"/>
      </rPr>
      <t xml:space="preserve">LAAGSEIZOEN </t>
    </r>
    <r>
      <rPr>
        <sz val="11"/>
        <color theme="1"/>
        <rFont val="Calibri"/>
        <family val="2"/>
        <scheme val="minor"/>
      </rPr>
      <t>- Rond de 140 euro</t>
    </r>
  </si>
  <si>
    <t>https://bit.ly/3sEoe80</t>
  </si>
  <si>
    <r>
      <rPr>
        <sz val="11"/>
        <color theme="9" tint="-0.249977111117893"/>
        <rFont val="Calibri"/>
        <family val="2"/>
        <scheme val="minor"/>
      </rPr>
      <t>LAAGSEIZOEN</t>
    </r>
    <r>
      <rPr>
        <sz val="11"/>
        <color theme="1"/>
        <rFont val="Calibri"/>
        <family val="2"/>
        <scheme val="minor"/>
      </rPr>
      <t xml:space="preserve"> - Rond de 90 euro</t>
    </r>
  </si>
  <si>
    <r>
      <rPr>
        <sz val="11"/>
        <color theme="9" tint="-0.249977111117893"/>
        <rFont val="Calibri"/>
        <family val="2"/>
        <scheme val="minor"/>
      </rPr>
      <t>HOOGSEIZOEN</t>
    </r>
    <r>
      <rPr>
        <sz val="11"/>
        <color theme="1"/>
        <rFont val="Calibri"/>
        <family val="2"/>
        <scheme val="minor"/>
      </rPr>
      <t xml:space="preserve"> - Rond de 100 euro</t>
    </r>
  </si>
  <si>
    <t>https://bit.ly/317tqpw</t>
  </si>
  <si>
    <r>
      <rPr>
        <sz val="11"/>
        <color theme="9" tint="-0.249977111117893"/>
        <rFont val="Calibri"/>
        <family val="2"/>
        <scheme val="minor"/>
      </rPr>
      <t xml:space="preserve">HOOGSEIZOEN </t>
    </r>
    <r>
      <rPr>
        <sz val="11"/>
        <color theme="1"/>
        <rFont val="Calibri"/>
        <family val="2"/>
        <scheme val="minor"/>
      </rPr>
      <t>- Rond de 190 euro</t>
    </r>
  </si>
  <si>
    <r>
      <rPr>
        <sz val="11"/>
        <color theme="9" tint="-0.249977111117893"/>
        <rFont val="Calibri"/>
        <family val="2"/>
        <scheme val="minor"/>
      </rPr>
      <t xml:space="preserve">LAAGSEIZOEN </t>
    </r>
    <r>
      <rPr>
        <sz val="11"/>
        <color theme="1"/>
        <rFont val="Calibri"/>
        <family val="2"/>
        <scheme val="minor"/>
      </rPr>
      <t>- Rond de 120 euro</t>
    </r>
  </si>
  <si>
    <t>https://bit.ly/3sE1Cod</t>
  </si>
  <si>
    <r>
      <rPr>
        <sz val="11"/>
        <color theme="9" tint="-0.249977111117893"/>
        <rFont val="Calibri"/>
        <family val="2"/>
        <scheme val="minor"/>
      </rPr>
      <t>LAAGSEIZOEN</t>
    </r>
    <r>
      <rPr>
        <sz val="11"/>
        <color theme="1"/>
        <rFont val="Calibri"/>
        <family val="2"/>
        <scheme val="minor"/>
      </rPr>
      <t xml:space="preserve"> - Rond de 130 euro</t>
    </r>
  </si>
  <si>
    <t>https://bit.ly/3sNhMf7</t>
  </si>
  <si>
    <r>
      <rPr>
        <sz val="11"/>
        <color theme="9" tint="-0.249977111117893"/>
        <rFont val="Calibri"/>
        <family val="2"/>
        <scheme val="minor"/>
      </rPr>
      <t>LAAGSEIZOEN</t>
    </r>
    <r>
      <rPr>
        <sz val="11"/>
        <color theme="1"/>
        <rFont val="Calibri"/>
        <family val="2"/>
        <scheme val="minor"/>
      </rPr>
      <t xml:space="preserve"> - Rond de 170 euro</t>
    </r>
  </si>
  <si>
    <r>
      <rPr>
        <sz val="11"/>
        <color theme="9" tint="-0.249977111117893"/>
        <rFont val="Calibri"/>
        <family val="2"/>
        <scheme val="minor"/>
      </rPr>
      <t>HOOGSEIZOEN</t>
    </r>
    <r>
      <rPr>
        <sz val="11"/>
        <color theme="1"/>
        <rFont val="Calibri"/>
        <family val="2"/>
        <scheme val="minor"/>
      </rPr>
      <t xml:space="preserve"> - Rond de 110 euro</t>
    </r>
  </si>
  <si>
    <t>https://bit.ly/3mGtPHg</t>
  </si>
  <si>
    <t>https://bit.ly/3FHtFa2</t>
  </si>
  <si>
    <t>https://bit.ly/3sPU01I</t>
  </si>
  <si>
    <r>
      <rPr>
        <sz val="11"/>
        <color theme="9" tint="-0.249977111117893"/>
        <rFont val="Calibri"/>
        <family val="2"/>
        <scheme val="minor"/>
      </rPr>
      <t>LAAGSEIZOEN</t>
    </r>
    <r>
      <rPr>
        <sz val="11"/>
        <color theme="1"/>
        <rFont val="Calibri"/>
        <family val="2"/>
        <scheme val="minor"/>
      </rPr>
      <t xml:space="preserve"> - Rond de 100 euro</t>
    </r>
  </si>
  <si>
    <t>https://bit.ly/3JuDKZW</t>
  </si>
  <si>
    <t>https://bit.ly/3qBUdmI</t>
  </si>
  <si>
    <r>
      <rPr>
        <sz val="11"/>
        <color theme="9" tint="-0.249977111117893"/>
        <rFont val="Calibri"/>
        <family val="2"/>
        <scheme val="minor"/>
      </rPr>
      <t xml:space="preserve">LAAGSEIZOEN </t>
    </r>
    <r>
      <rPr>
        <sz val="11"/>
        <color theme="1"/>
        <rFont val="Calibri"/>
        <family val="2"/>
        <scheme val="minor"/>
      </rPr>
      <t>- Rond de 100 euro</t>
    </r>
  </si>
  <si>
    <r>
      <rPr>
        <sz val="11"/>
        <color theme="9" tint="-0.249977111117893"/>
        <rFont val="Calibri"/>
        <family val="2"/>
        <scheme val="minor"/>
      </rPr>
      <t xml:space="preserve">HOOGSEIZOEN </t>
    </r>
    <r>
      <rPr>
        <sz val="11"/>
        <color theme="1"/>
        <rFont val="Calibri"/>
        <family val="2"/>
        <scheme val="minor"/>
      </rPr>
      <t>- Rond de 120 euro</t>
    </r>
  </si>
  <si>
    <t>https://bit.ly/3eAMTC9</t>
  </si>
  <si>
    <r>
      <rPr>
        <sz val="11"/>
        <color theme="9" tint="-0.249977111117893"/>
        <rFont val="Calibri"/>
        <family val="2"/>
        <scheme val="minor"/>
      </rPr>
      <t xml:space="preserve">HOOGSEIZOEN </t>
    </r>
    <r>
      <rPr>
        <sz val="11"/>
        <color theme="1"/>
        <rFont val="Calibri"/>
        <family val="2"/>
        <scheme val="minor"/>
      </rPr>
      <t>- Rond de 70 euro</t>
    </r>
  </si>
  <si>
    <r>
      <rPr>
        <sz val="11"/>
        <color theme="9" tint="-0.249977111117893"/>
        <rFont val="Calibri"/>
        <family val="2"/>
        <scheme val="minor"/>
      </rPr>
      <t xml:space="preserve">LAAGSEIZOEN </t>
    </r>
    <r>
      <rPr>
        <sz val="11"/>
        <color theme="1"/>
        <rFont val="Calibri"/>
        <family val="2"/>
        <scheme val="minor"/>
      </rPr>
      <t>- Rond de 70 euro</t>
    </r>
  </si>
  <si>
    <t>https://bit.ly/3z8HgEA</t>
  </si>
  <si>
    <t>B&amp;B</t>
  </si>
  <si>
    <t>https://bit.ly/3HqhkqS</t>
  </si>
  <si>
    <r>
      <rPr>
        <sz val="11"/>
        <color theme="9" tint="-0.249977111117893"/>
        <rFont val="Calibri"/>
        <family val="2"/>
        <scheme val="minor"/>
      </rPr>
      <t xml:space="preserve">HOOGSEIZOEN </t>
    </r>
    <r>
      <rPr>
        <sz val="11"/>
        <color theme="1"/>
        <rFont val="Calibri"/>
        <family val="2"/>
        <scheme val="minor"/>
      </rPr>
      <t>- Rond de 100 euro</t>
    </r>
  </si>
  <si>
    <r>
      <rPr>
        <sz val="11"/>
        <color theme="9" tint="-0.249977111117893"/>
        <rFont val="Calibri"/>
        <family val="2"/>
        <scheme val="minor"/>
      </rPr>
      <t xml:space="preserve">LAAGSEIZOEN </t>
    </r>
    <r>
      <rPr>
        <sz val="11"/>
        <color theme="1"/>
        <rFont val="Calibri"/>
        <family val="2"/>
        <scheme val="minor"/>
      </rPr>
      <t>- Rond de 80 euro</t>
    </r>
  </si>
  <si>
    <t>https://bit.ly/3EGHaW6</t>
  </si>
  <si>
    <t>https://bit.ly/3pDb5Kk</t>
  </si>
  <si>
    <t>https://bit.ly/3HnOk3b</t>
  </si>
  <si>
    <r>
      <rPr>
        <sz val="11"/>
        <color theme="9" tint="-0.249977111117893"/>
        <rFont val="Calibri"/>
        <family val="2"/>
        <scheme val="minor"/>
      </rPr>
      <t xml:space="preserve">HOOGSEIZOEN </t>
    </r>
    <r>
      <rPr>
        <sz val="11"/>
        <color theme="1"/>
        <rFont val="Calibri"/>
        <family val="2"/>
        <scheme val="minor"/>
      </rPr>
      <t>- Rond de 80 euro</t>
    </r>
  </si>
  <si>
    <t>https://bit.ly/3mKL0qV</t>
  </si>
  <si>
    <t>https://bit.ly/3FFHMwz</t>
  </si>
  <si>
    <r>
      <rPr>
        <sz val="11"/>
        <color theme="9" tint="-0.249977111117893"/>
        <rFont val="Calibri"/>
        <family val="2"/>
        <scheme val="minor"/>
      </rPr>
      <t xml:space="preserve">LAAGSEIZOEN </t>
    </r>
    <r>
      <rPr>
        <sz val="11"/>
        <color theme="1"/>
        <rFont val="Calibri"/>
        <family val="2"/>
        <scheme val="minor"/>
      </rPr>
      <t>- Rond de 60 euro</t>
    </r>
  </si>
  <si>
    <t>https://bit.ly/3mDGlqT</t>
  </si>
  <si>
    <t>https://bit.ly/3qDAcfg</t>
  </si>
  <si>
    <t>https://bit.ly/32ORhL1</t>
  </si>
  <si>
    <t>https://bit.ly/3qyM6Hq</t>
  </si>
  <si>
    <t>https://bit.ly/3z8iCnL</t>
  </si>
  <si>
    <t>https://bit.ly/3Jvydm8</t>
  </si>
  <si>
    <r>
      <rPr>
        <sz val="11"/>
        <color theme="9" tint="-0.249977111117893"/>
        <rFont val="Calibri"/>
        <family val="2"/>
        <scheme val="minor"/>
      </rPr>
      <t>LAAGSEIZOEN</t>
    </r>
    <r>
      <rPr>
        <sz val="11"/>
        <color theme="1"/>
        <rFont val="Calibri"/>
        <family val="2"/>
        <scheme val="minor"/>
      </rPr>
      <t xml:space="preserve"> - Rond de 65 euro</t>
    </r>
  </si>
  <si>
    <t>https://bit.ly/3JslksU</t>
  </si>
  <si>
    <r>
      <rPr>
        <sz val="11"/>
        <color theme="9" tint="-0.249977111117893"/>
        <rFont val="Calibri"/>
        <family val="2"/>
        <scheme val="minor"/>
      </rPr>
      <t>LAAGSEIZOEN</t>
    </r>
    <r>
      <rPr>
        <sz val="11"/>
        <color theme="1"/>
        <rFont val="Calibri"/>
        <family val="2"/>
        <scheme val="minor"/>
      </rPr>
      <t xml:space="preserve"> - Rond de 75 euro</t>
    </r>
  </si>
  <si>
    <t>https://bit.ly/31by9GJ</t>
  </si>
  <si>
    <r>
      <rPr>
        <sz val="11"/>
        <color theme="9" tint="-0.249977111117893"/>
        <rFont val="Calibri"/>
        <family val="2"/>
        <scheme val="minor"/>
      </rPr>
      <t>HOOGSEIZOEN</t>
    </r>
    <r>
      <rPr>
        <sz val="11"/>
        <color theme="1"/>
        <rFont val="Calibri"/>
        <family val="2"/>
        <scheme val="minor"/>
      </rPr>
      <t xml:space="preserve"> - Rond de 60 euro</t>
    </r>
  </si>
  <si>
    <t>Córdoba - BUDGET</t>
  </si>
  <si>
    <t>Córdoba - MIDDEN</t>
  </si>
  <si>
    <t>Córdoba - MIDDEN PLUS</t>
  </si>
  <si>
    <t>Córdoba - LUXE</t>
  </si>
  <si>
    <t>Córdoba - Stadsappt.</t>
  </si>
  <si>
    <t>Córdoba - B&amp;B buiten</t>
  </si>
  <si>
    <t>Itaca Colón (**)</t>
  </si>
  <si>
    <r>
      <t xml:space="preserve">Modern / parkeren </t>
    </r>
    <r>
      <rPr>
        <sz val="11"/>
        <color theme="1"/>
        <rFont val="Calibri"/>
        <family val="2"/>
      </rPr>
      <t>€</t>
    </r>
    <r>
      <rPr>
        <sz val="9"/>
        <color theme="1"/>
        <rFont val="Calibri"/>
        <family val="2"/>
      </rPr>
      <t>12 per dag / stellen</t>
    </r>
    <r>
      <rPr>
        <sz val="11"/>
        <color theme="1"/>
        <rFont val="Calibri"/>
        <family val="2"/>
        <scheme val="minor"/>
      </rPr>
      <t xml:space="preserve"> / centrum/</t>
    </r>
    <r>
      <rPr>
        <b/>
        <sz val="11"/>
        <color theme="1"/>
        <rFont val="Calibri"/>
        <family val="2"/>
        <scheme val="minor"/>
      </rPr>
      <t>Mezquita 17 min lopen</t>
    </r>
    <r>
      <rPr>
        <sz val="11"/>
        <color theme="1"/>
        <rFont val="Calibri"/>
        <family val="2"/>
        <scheme val="minor"/>
      </rPr>
      <t xml:space="preserve"> / </t>
    </r>
    <r>
      <rPr>
        <b/>
        <sz val="11"/>
        <color theme="1"/>
        <rFont val="Calibri"/>
        <family val="2"/>
        <scheme val="minor"/>
      </rPr>
      <t>-8% commissie</t>
    </r>
  </si>
  <si>
    <t>Hotel Mezquita (**)</t>
  </si>
  <si>
    <r>
      <t xml:space="preserve">Modern / Geen parkeergelegenheid / familiekamers beschikbaar /  oude stadscentrum </t>
    </r>
    <r>
      <rPr>
        <b/>
        <sz val="11"/>
        <color theme="1"/>
        <rFont val="Calibri"/>
        <family val="2"/>
        <scheme val="minor"/>
      </rPr>
      <t>/ Mezquita 2 min lopen</t>
    </r>
    <r>
      <rPr>
        <sz val="11"/>
        <color theme="1"/>
        <rFont val="Calibri"/>
        <family val="2"/>
        <scheme val="minor"/>
      </rPr>
      <t xml:space="preserve"> / </t>
    </r>
    <r>
      <rPr>
        <b/>
        <sz val="11"/>
        <color theme="1"/>
        <rFont val="Calibri"/>
        <family val="2"/>
        <scheme val="minor"/>
      </rPr>
      <t>geen commissie</t>
    </r>
  </si>
  <si>
    <t>Hotel Averroes (***)</t>
  </si>
  <si>
    <t>Hotel Marisa (**)</t>
  </si>
  <si>
    <r>
      <t xml:space="preserve">Modern/authentiek / </t>
    </r>
    <r>
      <rPr>
        <b/>
        <sz val="11"/>
        <color theme="1"/>
        <rFont val="Calibri"/>
        <family val="2"/>
        <scheme val="minor"/>
      </rPr>
      <t>zwembad</t>
    </r>
    <r>
      <rPr>
        <sz val="11"/>
        <color theme="1"/>
        <rFont val="Calibri"/>
        <family val="2"/>
        <scheme val="minor"/>
      </rPr>
      <t xml:space="preserve"> / bar / parkeren </t>
    </r>
    <r>
      <rPr>
        <sz val="11"/>
        <color theme="1"/>
        <rFont val="Calibri"/>
        <family val="2"/>
      </rPr>
      <t>€</t>
    </r>
    <r>
      <rPr>
        <sz val="9"/>
        <color theme="1"/>
        <rFont val="Calibri"/>
        <family val="2"/>
      </rPr>
      <t>10 per dag  /</t>
    </r>
    <r>
      <rPr>
        <sz val="11"/>
        <color theme="1"/>
        <rFont val="Calibri"/>
        <family val="2"/>
        <scheme val="minor"/>
      </rPr>
      <t xml:space="preserve"> oude stadscentrum</t>
    </r>
    <r>
      <rPr>
        <b/>
        <sz val="11"/>
        <color theme="1"/>
        <rFont val="Calibri"/>
        <family val="2"/>
        <scheme val="minor"/>
      </rPr>
      <t xml:space="preserve"> / Mezquita 17 min lopen /  -13% commissie</t>
    </r>
  </si>
  <si>
    <t>Hostal Palacio del Corregidor (***)</t>
  </si>
  <si>
    <r>
      <t xml:space="preserve">Authentiek / geen ontbijt / parkeren €15 per dag / oude stadscentrum </t>
    </r>
    <r>
      <rPr>
        <b/>
        <sz val="11"/>
        <color theme="1"/>
        <rFont val="Calibri"/>
        <family val="2"/>
        <scheme val="minor"/>
      </rPr>
      <t>/ Mezquita 11 min lopen / geen commissie</t>
    </r>
  </si>
  <si>
    <t>Patios del Orfebre (****)</t>
  </si>
  <si>
    <r>
      <t xml:space="preserve">Modern/authentiek / Geen ontbijt / Geen parkeergelegenheid / oude stadscentrum </t>
    </r>
    <r>
      <rPr>
        <b/>
        <sz val="11"/>
        <color theme="1"/>
        <rFont val="Calibri"/>
        <family val="2"/>
        <scheme val="minor"/>
      </rPr>
      <t>/ Mezquita 7 min lopen / -7% commissie</t>
    </r>
  </si>
  <si>
    <t>Hotel Abetos del Maestre Escuela (****)</t>
  </si>
  <si>
    <t>Hotel Casa de los Azulejos (****)</t>
  </si>
  <si>
    <t>La Boutique Puerta Osario (***)</t>
  </si>
  <si>
    <t>Hotel Selu (***)</t>
  </si>
  <si>
    <t>Ayre Hotel Córdoba (****)</t>
  </si>
  <si>
    <t>Hotel Posada de Vallina by MiRa (***)</t>
  </si>
  <si>
    <t>Soho Boutique Hospedería del Atalia (**)</t>
  </si>
  <si>
    <t>Hotel Viento10 (**)</t>
  </si>
  <si>
    <t>Maciá Alfaros (****)</t>
  </si>
  <si>
    <t>Hotel Boutique Patio del Posadero (*)</t>
  </si>
  <si>
    <t>Soho Boutique Capuchinos &amp; Spa (****)</t>
  </si>
  <si>
    <t>Parador de Cordoba (****)</t>
  </si>
  <si>
    <t>Hospes Palacio del Bailio (*****)</t>
  </si>
  <si>
    <t>Eurostars Conquistador (****)</t>
  </si>
  <si>
    <t>Eurostars Patios de Cordoba (****)</t>
  </si>
  <si>
    <t>Las Casas de la Judería de Córdoba (****)</t>
  </si>
  <si>
    <t>La Mirada de La Judería (***)</t>
  </si>
  <si>
    <t>Suites La Posada De Pilar (***)</t>
  </si>
  <si>
    <t>Casa Turística Patio Cordobes (***)</t>
  </si>
  <si>
    <t>El Manantial B&amp;B (***)</t>
  </si>
  <si>
    <t>Patio Márquez (***)</t>
  </si>
  <si>
    <t>Casa Almara (***)</t>
  </si>
  <si>
    <t>Casa Rural Ecuestre (*)</t>
  </si>
  <si>
    <r>
      <t xml:space="preserve">Authentiek / parkeren €18 per dag / 1km van het centrum vandaag / eigen keuken / tot 5 pax / terras </t>
    </r>
    <r>
      <rPr>
        <b/>
        <sz val="11"/>
        <color theme="1"/>
        <rFont val="Calibri"/>
        <family val="2"/>
        <scheme val="minor"/>
      </rPr>
      <t>/ Mezquita 19 min lopen / -15% commissie</t>
    </r>
  </si>
  <si>
    <r>
      <t>Landelijk /</t>
    </r>
    <r>
      <rPr>
        <b/>
        <sz val="11"/>
        <color theme="1"/>
        <rFont val="Calibri"/>
        <family val="2"/>
        <scheme val="minor"/>
      </rPr>
      <t xml:space="preserve"> zwembad</t>
    </r>
    <r>
      <rPr>
        <sz val="11"/>
        <color theme="1"/>
        <rFont val="Calibri"/>
        <family val="2"/>
        <scheme val="minor"/>
      </rPr>
      <t xml:space="preserve"> / </t>
    </r>
    <r>
      <rPr>
        <b/>
        <sz val="11"/>
        <color theme="1"/>
        <rFont val="Calibri"/>
        <family val="2"/>
        <scheme val="minor"/>
      </rPr>
      <t xml:space="preserve">40 mins rijden van Córdoba </t>
    </r>
    <r>
      <rPr>
        <sz val="11"/>
        <color theme="1"/>
        <rFont val="Calibri"/>
        <family val="2"/>
        <scheme val="minor"/>
      </rPr>
      <t xml:space="preserve">/ bbq / terras / </t>
    </r>
    <r>
      <rPr>
        <b/>
        <sz val="11"/>
        <color theme="1"/>
        <rFont val="Calibri"/>
        <family val="2"/>
        <scheme val="minor"/>
      </rPr>
      <t>geen commissie</t>
    </r>
  </si>
  <si>
    <r>
      <t xml:space="preserve">Authentiek / Espejo, </t>
    </r>
    <r>
      <rPr>
        <b/>
        <sz val="11"/>
        <color theme="1"/>
        <rFont val="Calibri"/>
        <family val="2"/>
        <scheme val="minor"/>
      </rPr>
      <t>40mins rijden van Córdoba</t>
    </r>
    <r>
      <rPr>
        <sz val="11"/>
        <color theme="1"/>
        <rFont val="Calibri"/>
        <family val="2"/>
        <scheme val="minor"/>
      </rPr>
      <t xml:space="preserve"> / terras / geen parkeergelegenheid </t>
    </r>
    <r>
      <rPr>
        <b/>
        <sz val="11"/>
        <color theme="1"/>
        <rFont val="Calibri"/>
        <family val="2"/>
        <scheme val="minor"/>
      </rPr>
      <t xml:space="preserve"> / geen commissie</t>
    </r>
  </si>
  <si>
    <r>
      <t xml:space="preserve">Authentiek / geen parkeergelegenheid / tuin / terras / centrum Córdoba </t>
    </r>
    <r>
      <rPr>
        <b/>
        <sz val="11"/>
        <color theme="1"/>
        <rFont val="Calibri"/>
        <family val="2"/>
        <scheme val="minor"/>
      </rPr>
      <t>/ Mezquita 16 min lopen / geen commissie</t>
    </r>
  </si>
  <si>
    <r>
      <t xml:space="preserve">Modern / Centurm van Córdoba /  parkeren €27 per dag / </t>
    </r>
    <r>
      <rPr>
        <b/>
        <sz val="11"/>
        <color theme="1"/>
        <rFont val="Calibri"/>
        <family val="2"/>
        <scheme val="minor"/>
      </rPr>
      <t>wellnesscentrum</t>
    </r>
    <r>
      <rPr>
        <sz val="11"/>
        <color theme="1"/>
        <rFont val="Calibri"/>
        <family val="2"/>
        <scheme val="minor"/>
      </rPr>
      <t xml:space="preserve"> / bar </t>
    </r>
    <r>
      <rPr>
        <b/>
        <sz val="11"/>
        <color theme="1"/>
        <rFont val="Calibri"/>
        <family val="2"/>
        <scheme val="minor"/>
      </rPr>
      <t>/ Mezquita 13 min lopen /  -10% commissie</t>
    </r>
  </si>
  <si>
    <r>
      <t>Modern / Centurm van Córdoba /  parkeren €18 per dag / familiekamers beschikbaar /  parkeren €20 per dag</t>
    </r>
    <r>
      <rPr>
        <b/>
        <sz val="11"/>
        <color theme="1"/>
        <rFont val="Calibri"/>
        <family val="2"/>
        <scheme val="minor"/>
      </rPr>
      <t xml:space="preserve"> / Mezquita 2 min lopen / -16% commissie</t>
    </r>
  </si>
  <si>
    <r>
      <t xml:space="preserve">Authentiek/modern / centrum van Córdoba / parkeren €15 per dag / bar </t>
    </r>
    <r>
      <rPr>
        <b/>
        <sz val="11"/>
        <color theme="1"/>
        <rFont val="Calibri"/>
        <family val="2"/>
        <scheme val="minor"/>
      </rPr>
      <t>/ Mezquita 10 min lopen /</t>
    </r>
    <r>
      <rPr>
        <sz val="11"/>
        <color theme="1"/>
        <rFont val="Calibri"/>
        <family val="2"/>
        <scheme val="minor"/>
      </rPr>
      <t xml:space="preserve"> </t>
    </r>
    <r>
      <rPr>
        <b/>
        <sz val="11"/>
        <color theme="1"/>
        <rFont val="Calibri"/>
        <family val="2"/>
        <scheme val="minor"/>
      </rPr>
      <t>-15% commissie</t>
    </r>
  </si>
  <si>
    <r>
      <t xml:space="preserve">Modern / Centrum van Córdoba / tot 4 pax / eigen keuken / geen parkeergelegenheid </t>
    </r>
    <r>
      <rPr>
        <b/>
        <sz val="11"/>
        <color theme="1"/>
        <rFont val="Calibri"/>
        <family val="2"/>
        <scheme val="minor"/>
      </rPr>
      <t>/ Mezquita 5 min lopen / geen commissie</t>
    </r>
  </si>
  <si>
    <r>
      <t xml:space="preserve">Authentiek / </t>
    </r>
    <r>
      <rPr>
        <b/>
        <sz val="11"/>
        <color theme="1"/>
        <rFont val="Calibri"/>
        <family val="2"/>
        <scheme val="minor"/>
      </rPr>
      <t xml:space="preserve">zwembad </t>
    </r>
    <r>
      <rPr>
        <sz val="11"/>
        <color theme="1"/>
        <rFont val="Calibri"/>
        <family val="2"/>
        <scheme val="minor"/>
      </rPr>
      <t xml:space="preserve">/ bar / parkeren </t>
    </r>
    <r>
      <rPr>
        <sz val="11"/>
        <color theme="1"/>
        <rFont val="Calibri"/>
        <family val="2"/>
      </rPr>
      <t>€</t>
    </r>
    <r>
      <rPr>
        <sz val="9"/>
        <color theme="1"/>
        <rFont val="Calibri"/>
        <family val="2"/>
      </rPr>
      <t>19 per dag / centrum van Córdoba</t>
    </r>
    <r>
      <rPr>
        <sz val="11"/>
        <color theme="1"/>
        <rFont val="Calibri"/>
        <family val="2"/>
        <scheme val="minor"/>
      </rPr>
      <t xml:space="preserve"> </t>
    </r>
    <r>
      <rPr>
        <b/>
        <sz val="11"/>
        <color theme="1"/>
        <rFont val="Calibri"/>
        <family val="2"/>
        <scheme val="minor"/>
      </rPr>
      <t xml:space="preserve">/ Mezquita 3 min lopen / </t>
    </r>
    <r>
      <rPr>
        <sz val="11"/>
        <color theme="1"/>
        <rFont val="Calibri"/>
        <family val="2"/>
        <scheme val="minor"/>
      </rPr>
      <t xml:space="preserve"> geen commissie</t>
    </r>
  </si>
  <si>
    <r>
      <t xml:space="preserve">Authentiek / parkeren </t>
    </r>
    <r>
      <rPr>
        <sz val="11"/>
        <color theme="1"/>
        <rFont val="Calibri"/>
        <family val="2"/>
      </rPr>
      <t>€</t>
    </r>
    <r>
      <rPr>
        <sz val="9"/>
        <color theme="1"/>
        <rFont val="Calibri"/>
        <family val="2"/>
      </rPr>
      <t xml:space="preserve">16,50 per dag / </t>
    </r>
    <r>
      <rPr>
        <sz val="11"/>
        <color theme="1"/>
        <rFont val="Calibri"/>
        <family val="2"/>
        <scheme val="minor"/>
      </rPr>
      <t xml:space="preserve">zwembad / familiekamers beschikbaar / bar </t>
    </r>
    <r>
      <rPr>
        <b/>
        <sz val="11"/>
        <color theme="1"/>
        <rFont val="Calibri"/>
        <family val="2"/>
        <scheme val="minor"/>
      </rPr>
      <t xml:space="preserve">/ Mezquita 11 min lopen / </t>
    </r>
    <r>
      <rPr>
        <sz val="11"/>
        <color theme="1"/>
        <rFont val="Calibri"/>
        <family val="2"/>
        <scheme val="minor"/>
      </rPr>
      <t xml:space="preserve"> -</t>
    </r>
    <r>
      <rPr>
        <b/>
        <sz val="11"/>
        <color theme="1"/>
        <rFont val="Calibri"/>
        <family val="2"/>
        <scheme val="minor"/>
      </rPr>
      <t>14% commissie</t>
    </r>
  </si>
  <si>
    <r>
      <t xml:space="preserve">Modern / bar / betaald parkeren / centrum Córdoba </t>
    </r>
    <r>
      <rPr>
        <b/>
        <sz val="11"/>
        <color theme="1"/>
        <rFont val="Calibri"/>
        <family val="2"/>
        <scheme val="minor"/>
      </rPr>
      <t>/ Mezquita 14 min lopen /   -3% commissie</t>
    </r>
  </si>
  <si>
    <r>
      <t>Modern / Familiekamers beschikbaar / bar / centrum Córdoba</t>
    </r>
    <r>
      <rPr>
        <b/>
        <sz val="11"/>
        <color theme="1"/>
        <rFont val="Calibri"/>
        <family val="2"/>
        <scheme val="minor"/>
      </rPr>
      <t xml:space="preserve"> / Mezquita 10 min lopen / -6% commissie</t>
    </r>
  </si>
  <si>
    <r>
      <t>Authentiek / familiekamers beschikbaar / bar / centrum van Córdoba</t>
    </r>
    <r>
      <rPr>
        <b/>
        <sz val="11"/>
        <color theme="1"/>
        <rFont val="Calibri"/>
        <family val="2"/>
        <scheme val="minor"/>
      </rPr>
      <t xml:space="preserve"> / Mezquita 4 min lopen /  -3% commissie</t>
    </r>
  </si>
  <si>
    <r>
      <t>Authentiek / terras / bar / centrum van Córdoba</t>
    </r>
    <r>
      <rPr>
        <b/>
        <sz val="11"/>
        <color theme="1"/>
        <rFont val="Calibri"/>
        <family val="2"/>
        <scheme val="minor"/>
      </rPr>
      <t xml:space="preserve"> / Mezquita 3 min lopen / geen commissie</t>
    </r>
  </si>
  <si>
    <r>
      <t xml:space="preserve">Modern / licht / terras / bar / oude centrum / parkeren €16,70 per dag </t>
    </r>
    <r>
      <rPr>
        <b/>
        <sz val="11"/>
        <color theme="1"/>
        <rFont val="Calibri"/>
        <family val="2"/>
        <scheme val="minor"/>
      </rPr>
      <t>/ Mezquita 14 min lopen / geen commissie</t>
    </r>
  </si>
  <si>
    <r>
      <t xml:space="preserve">Modern/authentiek / </t>
    </r>
    <r>
      <rPr>
        <b/>
        <sz val="11"/>
        <color theme="1"/>
        <rFont val="Calibri"/>
        <family val="2"/>
        <scheme val="minor"/>
      </rPr>
      <t xml:space="preserve">zwembad </t>
    </r>
    <r>
      <rPr>
        <sz val="11"/>
        <color theme="1"/>
        <rFont val="Calibri"/>
        <family val="2"/>
        <scheme val="minor"/>
      </rPr>
      <t>/ bar/  parkeren €20 per dag / restaurant / centrum van Córdoba</t>
    </r>
    <r>
      <rPr>
        <b/>
        <sz val="11"/>
        <color theme="1"/>
        <rFont val="Calibri"/>
        <family val="2"/>
        <scheme val="minor"/>
      </rPr>
      <t xml:space="preserve"> / Mezquita 12 min lopen / -12% commissie</t>
    </r>
  </si>
  <si>
    <r>
      <t>Authentiek /</t>
    </r>
    <r>
      <rPr>
        <b/>
        <sz val="11"/>
        <color theme="1"/>
        <rFont val="Calibri"/>
        <family val="2"/>
        <scheme val="minor"/>
      </rPr>
      <t xml:space="preserve"> zwembad</t>
    </r>
    <r>
      <rPr>
        <sz val="11"/>
        <color theme="1"/>
        <rFont val="Calibri"/>
        <family val="2"/>
        <scheme val="minor"/>
      </rPr>
      <t xml:space="preserve"> / bar / parkeren €20 per dag / centrum van Córdoba </t>
    </r>
    <r>
      <rPr>
        <b/>
        <sz val="11"/>
        <color theme="1"/>
        <rFont val="Calibri"/>
        <family val="2"/>
        <scheme val="minor"/>
      </rPr>
      <t>/ Mezquita 12 min lopen /  -5% commissie</t>
    </r>
  </si>
  <si>
    <r>
      <t xml:space="preserve">Modern / </t>
    </r>
    <r>
      <rPr>
        <b/>
        <sz val="11"/>
        <color theme="1"/>
        <rFont val="Calibri"/>
        <family val="2"/>
        <scheme val="minor"/>
      </rPr>
      <t>wellnesscentrum</t>
    </r>
    <r>
      <rPr>
        <sz val="11"/>
        <color theme="1"/>
        <rFont val="Calibri"/>
        <family val="2"/>
        <scheme val="minor"/>
      </rPr>
      <t xml:space="preserve"> / bar / familiekamers beschikbaar </t>
    </r>
    <r>
      <rPr>
        <b/>
        <sz val="11"/>
        <color theme="1"/>
        <rFont val="Calibri"/>
        <family val="2"/>
        <scheme val="minor"/>
      </rPr>
      <t>/ Mezquita 13 min lopen /  geen commissie</t>
    </r>
  </si>
  <si>
    <r>
      <t>Modern /</t>
    </r>
    <r>
      <rPr>
        <b/>
        <sz val="11"/>
        <color theme="1"/>
        <rFont val="Calibri"/>
        <family val="2"/>
        <scheme val="minor"/>
      </rPr>
      <t xml:space="preserve"> zwembad</t>
    </r>
    <r>
      <rPr>
        <sz val="11"/>
        <color theme="1"/>
        <rFont val="Calibri"/>
        <family val="2"/>
        <scheme val="minor"/>
      </rPr>
      <t xml:space="preserve"> / bar / restaurant / familiekamers beschikbaar / buiten het centrum  </t>
    </r>
    <r>
      <rPr>
        <b/>
        <sz val="11"/>
        <color theme="1"/>
        <rFont val="Calibri"/>
        <family val="2"/>
        <scheme val="minor"/>
      </rPr>
      <t>/ Mezquita 15 min rijden / -22% commissie</t>
    </r>
  </si>
  <si>
    <r>
      <t xml:space="preserve">Modern/authentiek / centrum van Córdoba /  parkeren €15 per dag / tot 5 pax / eigen keuken / terras </t>
    </r>
    <r>
      <rPr>
        <b/>
        <sz val="11"/>
        <color theme="1"/>
        <rFont val="Calibri"/>
        <family val="2"/>
        <scheme val="minor"/>
      </rPr>
      <t>/ Mezquita 3 min lopen / geen commissie</t>
    </r>
  </si>
  <si>
    <r>
      <t>Modern / Geen ontbijt / Geen parkeergelegenheid / familiekamers beschikbaar / oude stadscentrum /</t>
    </r>
    <r>
      <rPr>
        <b/>
        <sz val="11"/>
        <color theme="1"/>
        <rFont val="Calibri"/>
        <family val="2"/>
        <scheme val="minor"/>
      </rPr>
      <t xml:space="preserve"> Mezquita 1 min lopen </t>
    </r>
    <r>
      <rPr>
        <sz val="11"/>
        <color theme="1"/>
        <rFont val="Calibri"/>
        <family val="2"/>
        <scheme val="minor"/>
      </rPr>
      <t xml:space="preserve">/ </t>
    </r>
    <r>
      <rPr>
        <b/>
        <sz val="11"/>
        <color theme="1"/>
        <rFont val="Calibri"/>
        <family val="2"/>
        <scheme val="minor"/>
      </rPr>
      <t>geen commissie</t>
    </r>
  </si>
  <si>
    <r>
      <t xml:space="preserve">Modern / </t>
    </r>
    <r>
      <rPr>
        <b/>
        <sz val="11"/>
        <color theme="1"/>
        <rFont val="Calibri"/>
        <family val="2"/>
        <scheme val="minor"/>
      </rPr>
      <t>zwembad</t>
    </r>
    <r>
      <rPr>
        <sz val="11"/>
        <color theme="1"/>
        <rFont val="Calibri"/>
        <family val="2"/>
        <scheme val="minor"/>
      </rPr>
      <t xml:space="preserve"> / bar / restaurant / familiekamers beschikbaar / </t>
    </r>
    <r>
      <rPr>
        <b/>
        <sz val="11"/>
        <color theme="1"/>
        <rFont val="Calibri"/>
        <family val="2"/>
        <scheme val="minor"/>
      </rPr>
      <t>buiten het centrum / Mezquita 20 min rijden / -17% commissie</t>
    </r>
  </si>
  <si>
    <r>
      <t xml:space="preserve">Modern/authentiek </t>
    </r>
    <r>
      <rPr>
        <b/>
        <sz val="11"/>
        <color theme="1"/>
        <rFont val="Calibri"/>
        <family val="2"/>
        <scheme val="minor"/>
      </rPr>
      <t>/ buiten Córdoba</t>
    </r>
    <r>
      <rPr>
        <sz val="11"/>
        <color theme="1"/>
        <rFont val="Calibri"/>
        <family val="2"/>
        <scheme val="minor"/>
      </rPr>
      <t xml:space="preserve"> /</t>
    </r>
    <r>
      <rPr>
        <b/>
        <sz val="11"/>
        <color theme="1"/>
        <rFont val="Calibri"/>
        <family val="2"/>
        <scheme val="minor"/>
      </rPr>
      <t xml:space="preserve"> zwembad</t>
    </r>
    <r>
      <rPr>
        <sz val="11"/>
        <color theme="1"/>
        <rFont val="Calibri"/>
        <family val="2"/>
        <scheme val="minor"/>
      </rPr>
      <t xml:space="preserve"> / restaurant / bar / familiekamers beschikbaar</t>
    </r>
    <r>
      <rPr>
        <b/>
        <sz val="11"/>
        <color theme="1"/>
        <rFont val="Calibri"/>
        <family val="2"/>
        <scheme val="minor"/>
      </rPr>
      <t xml:space="preserve"> / Mezquita 20 min rijden /</t>
    </r>
    <r>
      <rPr>
        <sz val="11"/>
        <color theme="1"/>
        <rFont val="Calibri"/>
        <family val="2"/>
        <scheme val="minor"/>
      </rPr>
      <t xml:space="preserve"> </t>
    </r>
    <r>
      <rPr>
        <b/>
        <sz val="11"/>
        <color theme="1"/>
        <rFont val="Calibri"/>
        <family val="2"/>
        <scheme val="minor"/>
      </rPr>
      <t>geen commissie</t>
    </r>
  </si>
  <si>
    <r>
      <t xml:space="preserve">Authentiek/modern / El Higuerón </t>
    </r>
    <r>
      <rPr>
        <b/>
        <sz val="11"/>
        <color theme="1"/>
        <rFont val="Calibri"/>
        <family val="2"/>
        <scheme val="minor"/>
      </rPr>
      <t xml:space="preserve">/ zwembad </t>
    </r>
    <r>
      <rPr>
        <sz val="11"/>
        <color theme="1"/>
        <rFont val="Calibri"/>
        <family val="2"/>
        <scheme val="minor"/>
      </rPr>
      <t xml:space="preserve">/ terras / tuin / bbq </t>
    </r>
    <r>
      <rPr>
        <b/>
        <sz val="11"/>
        <color theme="1"/>
        <rFont val="Calibri"/>
        <family val="2"/>
        <scheme val="minor"/>
      </rPr>
      <t>/ 20 mins van Córdoba centrum / geen commissie</t>
    </r>
  </si>
  <si>
    <t>Granada - BUDGET</t>
  </si>
  <si>
    <t>Granada - MIDDEN</t>
  </si>
  <si>
    <t>Granada - MIDDEN PLUS</t>
  </si>
  <si>
    <t>Granada - LUXE</t>
  </si>
  <si>
    <t>Granada - STADSAPPT.</t>
  </si>
  <si>
    <t>Granada - B&amp;B BUITEN</t>
  </si>
  <si>
    <t>Hotel Rural Huerta del Laurel (**)</t>
  </si>
  <si>
    <t>Hotel Mirador Arabeluj (*)</t>
  </si>
  <si>
    <t>Hotel Párraga Siete (**)</t>
  </si>
  <si>
    <t> YIT Alcover (**)</t>
  </si>
  <si>
    <t>Hotel Granada Centro (**)</t>
  </si>
  <si>
    <t>Hotel Carlos V (*)</t>
  </si>
  <si>
    <t>Anacapri (***)</t>
  </si>
  <si>
    <t>Casa Bombo (***)</t>
  </si>
  <si>
    <t>Casa de Federico Boutique (***)</t>
  </si>
  <si>
    <r>
      <t xml:space="preserve">Buiten Granada / authentiek / </t>
    </r>
    <r>
      <rPr>
        <b/>
        <sz val="11"/>
        <color theme="1"/>
        <rFont val="Calibri"/>
        <family val="2"/>
        <scheme val="minor"/>
      </rPr>
      <t>zwembad</t>
    </r>
    <r>
      <rPr>
        <sz val="11"/>
        <color theme="1"/>
        <rFont val="Calibri"/>
        <family val="2"/>
        <scheme val="minor"/>
      </rPr>
      <t xml:space="preserve"> / restaurant / bar / </t>
    </r>
    <r>
      <rPr>
        <b/>
        <sz val="11"/>
        <color theme="1"/>
        <rFont val="Calibri"/>
        <family val="2"/>
        <scheme val="minor"/>
      </rPr>
      <t>20 mins rijden van Granada</t>
    </r>
    <r>
      <rPr>
        <sz val="11"/>
        <color theme="1"/>
        <rFont val="Calibri"/>
        <family val="2"/>
        <scheme val="minor"/>
      </rPr>
      <t xml:space="preserve"> /</t>
    </r>
    <r>
      <rPr>
        <b/>
        <sz val="11"/>
        <color theme="1"/>
        <rFont val="Calibri"/>
        <family val="2"/>
        <scheme val="minor"/>
      </rPr>
      <t xml:space="preserve"> geen commissie</t>
    </r>
  </si>
  <si>
    <r>
      <t xml:space="preserve">Authentiek / centrum van Granada, maar je moet wel stijl omhoog / bar / familiekamers beschikbaar </t>
    </r>
    <r>
      <rPr>
        <b/>
        <sz val="11"/>
        <color theme="1"/>
        <rFont val="Calibri"/>
        <family val="2"/>
        <scheme val="minor"/>
      </rPr>
      <t>/ 40 mins lopen/4mins rijden naar Alhambra</t>
    </r>
    <r>
      <rPr>
        <sz val="11"/>
        <color theme="1"/>
        <rFont val="Calibri"/>
        <family val="2"/>
        <scheme val="minor"/>
      </rPr>
      <t xml:space="preserve"> /</t>
    </r>
    <r>
      <rPr>
        <b/>
        <sz val="11"/>
        <color theme="1"/>
        <rFont val="Calibri"/>
        <family val="2"/>
        <scheme val="minor"/>
      </rPr>
      <t xml:space="preserve"> -9% commissie</t>
    </r>
  </si>
  <si>
    <r>
      <t xml:space="preserve">Modern / Centrum van Granada / familiekamers beschikbaar / bar / parkeren </t>
    </r>
    <r>
      <rPr>
        <sz val="11"/>
        <color theme="1"/>
        <rFont val="Calibri"/>
        <family val="2"/>
      </rPr>
      <t>€</t>
    </r>
    <r>
      <rPr>
        <sz val="11"/>
        <color theme="1"/>
        <rFont val="Calibri"/>
        <family val="2"/>
        <scheme val="minor"/>
      </rPr>
      <t xml:space="preserve">17 per dag / </t>
    </r>
    <r>
      <rPr>
        <b/>
        <sz val="11"/>
        <color theme="1"/>
        <rFont val="Calibri"/>
        <family val="2"/>
        <scheme val="minor"/>
      </rPr>
      <t>30 min lopen naar Alhambra / geen commissie</t>
    </r>
  </si>
  <si>
    <r>
      <t xml:space="preserve">Modern / oude centrum van Granada  / parkeren €21 per dag /  </t>
    </r>
    <r>
      <rPr>
        <b/>
        <sz val="11"/>
        <color theme="1"/>
        <rFont val="Calibri"/>
        <family val="2"/>
        <scheme val="minor"/>
      </rPr>
      <t>30 min lopen naar Alhambra</t>
    </r>
    <r>
      <rPr>
        <sz val="11"/>
        <color theme="1"/>
        <rFont val="Calibri"/>
        <family val="2"/>
        <scheme val="minor"/>
      </rPr>
      <t xml:space="preserve"> / </t>
    </r>
    <r>
      <rPr>
        <b/>
        <sz val="11"/>
        <color theme="1"/>
        <rFont val="Calibri"/>
        <family val="2"/>
        <scheme val="minor"/>
      </rPr>
      <t>geen commissie</t>
    </r>
  </si>
  <si>
    <r>
      <t>Modern  / Granada centrum / parkeren €15 per dag / familiekamers beschikbaar /</t>
    </r>
    <r>
      <rPr>
        <b/>
        <sz val="11"/>
        <color theme="1"/>
        <rFont val="Calibri"/>
        <family val="2"/>
        <scheme val="minor"/>
      </rPr>
      <t xml:space="preserve"> 30 min lopen naar Alhambra</t>
    </r>
    <r>
      <rPr>
        <sz val="11"/>
        <color theme="1"/>
        <rFont val="Calibri"/>
        <family val="2"/>
        <scheme val="minor"/>
      </rPr>
      <t xml:space="preserve"> / </t>
    </r>
    <r>
      <rPr>
        <b/>
        <sz val="11"/>
        <color theme="1"/>
        <rFont val="Calibri"/>
        <family val="2"/>
        <scheme val="minor"/>
      </rPr>
      <t>geen commissie</t>
    </r>
  </si>
  <si>
    <r>
      <t xml:space="preserve">Modern/authentiek / oude centrum Granada / familiekamers beschikbaar / bar / parkeren €16,50 per dag / geen ontbijt / </t>
    </r>
    <r>
      <rPr>
        <b/>
        <sz val="11"/>
        <color theme="1"/>
        <rFont val="Calibri"/>
        <family val="2"/>
        <scheme val="minor"/>
      </rPr>
      <t>30 min lopen naar Alhambra</t>
    </r>
    <r>
      <rPr>
        <sz val="11"/>
        <color theme="1"/>
        <rFont val="Calibri"/>
        <family val="2"/>
        <scheme val="minor"/>
      </rPr>
      <t xml:space="preserve"> /</t>
    </r>
    <r>
      <rPr>
        <b/>
        <sz val="11"/>
        <color theme="1"/>
        <rFont val="Calibri"/>
        <family val="2"/>
        <scheme val="minor"/>
      </rPr>
      <t xml:space="preserve"> geen commissie</t>
    </r>
  </si>
  <si>
    <r>
      <t xml:space="preserve">Authentiek / centurm van Granada  / Familikamers beschikbaar  / bar / parkeren €21 per dag / </t>
    </r>
    <r>
      <rPr>
        <b/>
        <sz val="11"/>
        <color theme="1"/>
        <rFont val="Calibri"/>
        <family val="2"/>
        <scheme val="minor"/>
      </rPr>
      <t>23 min lopen naar Alhambra</t>
    </r>
    <r>
      <rPr>
        <sz val="11"/>
        <color theme="1"/>
        <rFont val="Calibri"/>
        <family val="2"/>
        <scheme val="minor"/>
      </rPr>
      <t xml:space="preserve"> </t>
    </r>
    <r>
      <rPr>
        <b/>
        <sz val="11"/>
        <color theme="1"/>
        <rFont val="Calibri"/>
        <family val="2"/>
        <scheme val="minor"/>
      </rPr>
      <t>/ geen commissie</t>
    </r>
  </si>
  <si>
    <r>
      <t>Authentiek/modern / centrum van Granada, hoger gelegen /</t>
    </r>
    <r>
      <rPr>
        <b/>
        <sz val="11"/>
        <color theme="1"/>
        <rFont val="Calibri"/>
        <family val="2"/>
        <scheme val="minor"/>
      </rPr>
      <t xml:space="preserve"> zwembad </t>
    </r>
    <r>
      <rPr>
        <sz val="11"/>
        <color theme="1"/>
        <rFont val="Calibri"/>
        <family val="2"/>
        <scheme val="minor"/>
      </rPr>
      <t xml:space="preserve">/ bar / familiekamers beschikbaar / parkeren €20 per dag / </t>
    </r>
    <r>
      <rPr>
        <b/>
        <sz val="11"/>
        <color theme="1"/>
        <rFont val="Calibri"/>
        <family val="2"/>
        <scheme val="minor"/>
      </rPr>
      <t xml:space="preserve"> 23 min lopen naar Alhambra</t>
    </r>
    <r>
      <rPr>
        <sz val="11"/>
        <color theme="1"/>
        <rFont val="Calibri"/>
        <family val="2"/>
        <scheme val="minor"/>
      </rPr>
      <t xml:space="preserve"> / </t>
    </r>
    <r>
      <rPr>
        <b/>
        <sz val="11"/>
        <color theme="1"/>
        <rFont val="Calibri"/>
        <family val="2"/>
        <scheme val="minor"/>
      </rPr>
      <t>geen commissie</t>
    </r>
  </si>
  <si>
    <r>
      <t>Authentiek / Terras / tuin / bar / geen parkeergelegenheid / centrum Granada /</t>
    </r>
    <r>
      <rPr>
        <b/>
        <sz val="11"/>
        <color theme="1"/>
        <rFont val="Calibri"/>
        <family val="2"/>
        <scheme val="minor"/>
      </rPr>
      <t xml:space="preserve">  30 min lopen naar Alhambra</t>
    </r>
    <r>
      <rPr>
        <sz val="11"/>
        <color theme="1"/>
        <rFont val="Calibri"/>
        <family val="2"/>
        <scheme val="minor"/>
      </rPr>
      <t xml:space="preserve"> / </t>
    </r>
    <r>
      <rPr>
        <b/>
        <sz val="11"/>
        <color theme="1"/>
        <rFont val="Calibri"/>
        <family val="2"/>
        <scheme val="minor"/>
      </rPr>
      <t>geen commissie</t>
    </r>
  </si>
  <si>
    <t>Hotel Posada del Toro (***)</t>
  </si>
  <si>
    <t>https://bit.ly/3mM0Wt4</t>
  </si>
  <si>
    <r>
      <t xml:space="preserve">Authentiek / terras / tuin / geen parkeergelegenheid / centrum Granada / </t>
    </r>
    <r>
      <rPr>
        <b/>
        <sz val="11"/>
        <color theme="1"/>
        <rFont val="Calibri"/>
        <family val="2"/>
        <scheme val="minor"/>
      </rPr>
      <t>30 min lopen naar Alhambra / geen commissie</t>
    </r>
  </si>
  <si>
    <t>Hotel La Garapa (***)</t>
  </si>
  <si>
    <t>https://bit.ly/3HoYIrp</t>
  </si>
  <si>
    <r>
      <t xml:space="preserve">Authentiek / </t>
    </r>
    <r>
      <rPr>
        <b/>
        <sz val="11"/>
        <color theme="1"/>
        <rFont val="Calibri"/>
        <family val="2"/>
        <scheme val="minor"/>
      </rPr>
      <t xml:space="preserve">zwembad </t>
    </r>
    <r>
      <rPr>
        <sz val="11"/>
        <color theme="1"/>
        <rFont val="Calibri"/>
        <family val="2"/>
        <scheme val="minor"/>
      </rPr>
      <t xml:space="preserve">/ bar / tuin / gelegen in Cajar / </t>
    </r>
    <r>
      <rPr>
        <b/>
        <sz val="11"/>
        <color theme="1"/>
        <rFont val="Calibri"/>
        <family val="2"/>
        <scheme val="minor"/>
      </rPr>
      <t xml:space="preserve">14 mins rijden naar Granada </t>
    </r>
    <r>
      <rPr>
        <sz val="11"/>
        <color theme="1"/>
        <rFont val="Calibri"/>
        <family val="2"/>
        <scheme val="minor"/>
      </rPr>
      <t xml:space="preserve">/ </t>
    </r>
    <r>
      <rPr>
        <b/>
        <sz val="11"/>
        <color theme="1"/>
        <rFont val="Calibri"/>
        <family val="2"/>
        <scheme val="minor"/>
      </rPr>
      <t xml:space="preserve"> -8% commissie</t>
    </r>
  </si>
  <si>
    <t>Hotel Inglaterra (***)</t>
  </si>
  <si>
    <t>https://bit.ly/3zfemTt</t>
  </si>
  <si>
    <r>
      <t xml:space="preserve">Modern / geen parkeergelegenheid  / centrum Granada / </t>
    </r>
    <r>
      <rPr>
        <b/>
        <sz val="11"/>
        <color theme="1"/>
        <rFont val="Calibri"/>
        <family val="2"/>
        <scheme val="minor"/>
      </rPr>
      <t>20 min lopen naar Alhambra</t>
    </r>
    <r>
      <rPr>
        <sz val="11"/>
        <color theme="1"/>
        <rFont val="Calibri"/>
        <family val="2"/>
        <scheme val="minor"/>
      </rPr>
      <t xml:space="preserve"> / </t>
    </r>
    <r>
      <rPr>
        <b/>
        <sz val="11"/>
        <color theme="1"/>
        <rFont val="Calibri"/>
        <family val="2"/>
        <scheme val="minor"/>
      </rPr>
      <t>geen commissie</t>
    </r>
  </si>
  <si>
    <t>Abadía Hotel (**)</t>
  </si>
  <si>
    <t>https://bit.ly/3HunJBH</t>
  </si>
  <si>
    <r>
      <t xml:space="preserve">Authentiek / terras / tuin / centrum Granada / </t>
    </r>
    <r>
      <rPr>
        <b/>
        <sz val="11"/>
        <color theme="1"/>
        <rFont val="Calibri"/>
        <family val="2"/>
        <scheme val="minor"/>
      </rPr>
      <t>40 min lopen naar Alhambra</t>
    </r>
    <r>
      <rPr>
        <sz val="11"/>
        <color theme="1"/>
        <rFont val="Calibri"/>
        <family val="2"/>
        <scheme val="minor"/>
      </rPr>
      <t xml:space="preserve"> /</t>
    </r>
    <r>
      <rPr>
        <b/>
        <sz val="11"/>
        <color theme="1"/>
        <rFont val="Calibri"/>
        <family val="2"/>
        <scheme val="minor"/>
      </rPr>
      <t xml:space="preserve"> -3% commissie</t>
    </r>
  </si>
  <si>
    <t xml:space="preserve">La Casa de la Trinidad (****) </t>
  </si>
  <si>
    <t>https://bit.ly/31cjbAe</t>
  </si>
  <si>
    <r>
      <t xml:space="preserve">Authentiek / Parkeren </t>
    </r>
    <r>
      <rPr>
        <sz val="11"/>
        <color theme="1"/>
        <rFont val="Calibri"/>
        <family val="2"/>
      </rPr>
      <t>€</t>
    </r>
    <r>
      <rPr>
        <sz val="9"/>
        <color theme="1"/>
        <rFont val="Calibri"/>
        <family val="2"/>
      </rPr>
      <t xml:space="preserve">16 euro per dag / </t>
    </r>
    <r>
      <rPr>
        <sz val="11"/>
        <color theme="1"/>
        <rFont val="Calibri"/>
        <family val="2"/>
        <scheme val="minor"/>
      </rPr>
      <t>centrum Granada /</t>
    </r>
    <r>
      <rPr>
        <b/>
        <sz val="11"/>
        <color theme="1"/>
        <rFont val="Calibri"/>
        <family val="2"/>
        <scheme val="minor"/>
      </rPr>
      <t xml:space="preserve"> 25 min lopen naar Alhambra </t>
    </r>
    <r>
      <rPr>
        <sz val="11"/>
        <color theme="1"/>
        <rFont val="Calibri"/>
        <family val="2"/>
        <scheme val="minor"/>
      </rPr>
      <t xml:space="preserve">/ </t>
    </r>
    <r>
      <rPr>
        <b/>
        <sz val="11"/>
        <color theme="1"/>
        <rFont val="Calibri"/>
        <family val="2"/>
        <scheme val="minor"/>
      </rPr>
      <t>-16% commissie</t>
    </r>
  </si>
  <si>
    <t>Porcel Sabica (****)</t>
  </si>
  <si>
    <t>https://bit.ly/3sSI3so</t>
  </si>
  <si>
    <t>Ohtels San Antón Granada (****)</t>
  </si>
  <si>
    <r>
      <t xml:space="preserve">Modern / </t>
    </r>
    <r>
      <rPr>
        <b/>
        <sz val="11"/>
        <color theme="1"/>
        <rFont val="Calibri"/>
        <family val="2"/>
        <scheme val="minor"/>
      </rPr>
      <t>zwembad</t>
    </r>
    <r>
      <rPr>
        <sz val="11"/>
        <color theme="1"/>
        <rFont val="Calibri"/>
        <family val="2"/>
        <scheme val="minor"/>
      </rPr>
      <t xml:space="preserve"> / gym / parkeren </t>
    </r>
    <r>
      <rPr>
        <sz val="11"/>
        <color theme="1"/>
        <rFont val="Calibri"/>
        <family val="2"/>
      </rPr>
      <t>€</t>
    </r>
    <r>
      <rPr>
        <sz val="9"/>
        <color theme="1"/>
        <rFont val="Calibri"/>
        <family val="2"/>
      </rPr>
      <t>18 /</t>
    </r>
    <r>
      <rPr>
        <b/>
        <sz val="9"/>
        <color theme="1"/>
        <rFont val="Calibri"/>
        <family val="2"/>
      </rPr>
      <t xml:space="preserve"> 30 min lopen naar Alhambra / </t>
    </r>
    <r>
      <rPr>
        <b/>
        <sz val="11"/>
        <color theme="1"/>
        <rFont val="Calibri"/>
        <family val="2"/>
        <scheme val="minor"/>
      </rPr>
      <t>-6% commissie</t>
    </r>
  </si>
  <si>
    <t>https://bit.ly/3JCjpSD</t>
  </si>
  <si>
    <r>
      <t xml:space="preserve">Modern / </t>
    </r>
    <r>
      <rPr>
        <b/>
        <sz val="11"/>
        <color theme="1"/>
        <rFont val="Calibri"/>
        <family val="2"/>
        <scheme val="minor"/>
      </rPr>
      <t>zwembad</t>
    </r>
    <r>
      <rPr>
        <sz val="11"/>
        <color theme="1"/>
        <rFont val="Calibri"/>
        <family val="2"/>
        <scheme val="minor"/>
      </rPr>
      <t xml:space="preserve"> / familiekamers beschikbaar / bar /  parkeren €17 </t>
    </r>
    <r>
      <rPr>
        <b/>
        <sz val="11"/>
        <color theme="1"/>
        <rFont val="Calibri"/>
        <family val="2"/>
        <scheme val="minor"/>
      </rPr>
      <t>/ 30 min lopen naar Alhambra / -17% commissie</t>
    </r>
  </si>
  <si>
    <t>Villa Oniria (****)</t>
  </si>
  <si>
    <r>
      <rPr>
        <sz val="11"/>
        <color theme="9" tint="-0.249977111117893"/>
        <rFont val="Calibri"/>
        <family val="2"/>
        <scheme val="minor"/>
      </rPr>
      <t>HOOGSEIZOEN</t>
    </r>
    <r>
      <rPr>
        <sz val="11"/>
        <color theme="1"/>
        <rFont val="Calibri"/>
        <family val="2"/>
        <scheme val="minor"/>
      </rPr>
      <t xml:space="preserve"> - Rond de 150 euro</t>
    </r>
  </si>
  <si>
    <t>https://bit.ly/3sWE9i3</t>
  </si>
  <si>
    <r>
      <t xml:space="preserve">Modern/authentiek / centrum Granada / </t>
    </r>
    <r>
      <rPr>
        <b/>
        <sz val="11"/>
        <color theme="1"/>
        <rFont val="Calibri"/>
        <family val="2"/>
        <scheme val="minor"/>
      </rPr>
      <t>wellnesscentrum</t>
    </r>
    <r>
      <rPr>
        <sz val="11"/>
        <color theme="1"/>
        <rFont val="Calibri"/>
        <family val="2"/>
        <scheme val="minor"/>
      </rPr>
      <t xml:space="preserve"> / restaurant / bar </t>
    </r>
    <r>
      <rPr>
        <b/>
        <sz val="11"/>
        <color theme="1"/>
        <rFont val="Calibri"/>
        <family val="2"/>
        <scheme val="minor"/>
      </rPr>
      <t>/ 27 min lopen naar Alhambra / -10% commissie</t>
    </r>
  </si>
  <si>
    <t>Casa Palacete 1822 (****)</t>
  </si>
  <si>
    <r>
      <rPr>
        <sz val="11"/>
        <color theme="9" tint="-0.249977111117893"/>
        <rFont val="Calibri"/>
        <family val="2"/>
        <scheme val="minor"/>
      </rPr>
      <t xml:space="preserve">HOOGSEIZOEN </t>
    </r>
    <r>
      <rPr>
        <sz val="11"/>
        <color theme="1"/>
        <rFont val="Calibri"/>
        <family val="2"/>
        <scheme val="minor"/>
      </rPr>
      <t>- Rond de 150 euro</t>
    </r>
  </si>
  <si>
    <t>https://bit.ly/3HywHxw</t>
  </si>
  <si>
    <t>Alhambra palace (*****)</t>
  </si>
  <si>
    <r>
      <rPr>
        <sz val="11"/>
        <color theme="9" tint="-0.249977111117893"/>
        <rFont val="Calibri"/>
        <family val="2"/>
        <scheme val="minor"/>
      </rPr>
      <t xml:space="preserve">HOOGSEIZOEN </t>
    </r>
    <r>
      <rPr>
        <sz val="11"/>
        <color theme="1"/>
        <rFont val="Calibri"/>
        <family val="2"/>
        <scheme val="minor"/>
      </rPr>
      <t>- Rond de 260 euro</t>
    </r>
  </si>
  <si>
    <r>
      <t xml:space="preserve">Modern/authentiek/luxe / centrum Granada / bar / parkeren €22 </t>
    </r>
    <r>
      <rPr>
        <b/>
        <sz val="11"/>
        <color theme="1"/>
        <rFont val="Calibri"/>
        <family val="2"/>
        <scheme val="minor"/>
      </rPr>
      <t>/ 8 min lopen naar Alhambra / -5% commissie</t>
    </r>
  </si>
  <si>
    <t>https://bit.ly/32VIsz6</t>
  </si>
  <si>
    <r>
      <rPr>
        <sz val="11"/>
        <color theme="9" tint="-0.249977111117893"/>
        <rFont val="Calibri"/>
        <family val="2"/>
        <scheme val="minor"/>
      </rPr>
      <t xml:space="preserve">LAAGSEIZOEN </t>
    </r>
    <r>
      <rPr>
        <sz val="11"/>
        <color theme="1"/>
        <rFont val="Calibri"/>
        <family val="2"/>
        <scheme val="minor"/>
      </rPr>
      <t>- Rond de 215 euro</t>
    </r>
  </si>
  <si>
    <t>Eurostars Gran Via (*****)</t>
  </si>
  <si>
    <r>
      <rPr>
        <sz val="11"/>
        <color theme="9" tint="-0.249977111117893"/>
        <rFont val="Calibri"/>
        <family val="2"/>
        <scheme val="minor"/>
      </rPr>
      <t xml:space="preserve">HOOGSEIZOEN </t>
    </r>
    <r>
      <rPr>
        <sz val="11"/>
        <color theme="1"/>
        <rFont val="Calibri"/>
        <family val="2"/>
        <scheme val="minor"/>
      </rPr>
      <t>- Rond de 250 euro</t>
    </r>
  </si>
  <si>
    <t>https://bit.ly/344R335</t>
  </si>
  <si>
    <r>
      <t xml:space="preserve">Modern/authentiek/luxe / centrum Granada </t>
    </r>
    <r>
      <rPr>
        <b/>
        <sz val="11"/>
        <color theme="1"/>
        <rFont val="Calibri"/>
        <family val="2"/>
        <scheme val="minor"/>
      </rPr>
      <t>/ Wellnesscentrum</t>
    </r>
    <r>
      <rPr>
        <sz val="11"/>
        <color theme="1"/>
        <rFont val="Calibri"/>
        <family val="2"/>
        <scheme val="minor"/>
      </rPr>
      <t xml:space="preserve"> / bar / parkeren €23 / </t>
    </r>
    <r>
      <rPr>
        <b/>
        <sz val="11"/>
        <color theme="1"/>
        <rFont val="Calibri"/>
        <family val="2"/>
        <scheme val="minor"/>
      </rPr>
      <t xml:space="preserve"> 22 min lopen naar Alhambra / -12% commissie</t>
    </r>
  </si>
  <si>
    <r>
      <t xml:space="preserve">Authentiek / bar / parkeren €25 /  </t>
    </r>
    <r>
      <rPr>
        <b/>
        <sz val="11"/>
        <color theme="1"/>
        <rFont val="Calibri"/>
        <family val="2"/>
        <scheme val="minor"/>
      </rPr>
      <t>wellnessfaciliteiten</t>
    </r>
    <r>
      <rPr>
        <sz val="11"/>
        <color theme="1"/>
        <rFont val="Calibri"/>
        <family val="2"/>
        <scheme val="minor"/>
      </rPr>
      <t xml:space="preserve"> </t>
    </r>
    <r>
      <rPr>
        <b/>
        <sz val="11"/>
        <color theme="1"/>
        <rFont val="Calibri"/>
        <family val="2"/>
        <scheme val="minor"/>
      </rPr>
      <t>/  27 min lopen naar Alhambra /  -14% commissie</t>
    </r>
  </si>
  <si>
    <t>Suites Casa Cuesta del Agua (**)</t>
  </si>
  <si>
    <r>
      <t xml:space="preserve">Authentiek / familiekamers beschikbaar / eigen keuken /  ontbijt beschikbaar </t>
    </r>
    <r>
      <rPr>
        <sz val="11"/>
        <color theme="1"/>
        <rFont val="Calibri"/>
        <family val="2"/>
      </rPr>
      <t>€</t>
    </r>
    <r>
      <rPr>
        <sz val="9"/>
        <color theme="1"/>
        <rFont val="Calibri"/>
        <family val="2"/>
      </rPr>
      <t xml:space="preserve">10 / parkeren €19,50 </t>
    </r>
    <r>
      <rPr>
        <b/>
        <sz val="9"/>
        <color theme="1"/>
        <rFont val="Calibri"/>
        <family val="2"/>
      </rPr>
      <t>/ 19</t>
    </r>
    <r>
      <rPr>
        <b/>
        <sz val="11"/>
        <color theme="1"/>
        <rFont val="Calibri"/>
        <family val="2"/>
        <scheme val="minor"/>
      </rPr>
      <t xml:space="preserve"> min lopen naar Alhambra / geen commissie</t>
    </r>
  </si>
  <si>
    <t>https://bit.ly/3sWtZho</t>
  </si>
  <si>
    <t>Palacio de Mariana Pineda (****)</t>
  </si>
  <si>
    <r>
      <rPr>
        <sz val="11"/>
        <color theme="9" tint="-0.249977111117893"/>
        <rFont val="Calibri"/>
        <family val="2"/>
        <scheme val="minor"/>
      </rPr>
      <t>HOOGSEIZOEN</t>
    </r>
    <r>
      <rPr>
        <sz val="11"/>
        <color theme="1"/>
        <rFont val="Calibri"/>
        <family val="2"/>
        <scheme val="minor"/>
      </rPr>
      <t xml:space="preserve"> - Rond de 120 euro</t>
    </r>
  </si>
  <si>
    <r>
      <t xml:space="preserve">Authentiek / familiekamers beschikbaar / bar / parkeren </t>
    </r>
    <r>
      <rPr>
        <sz val="11"/>
        <color theme="1"/>
        <rFont val="Calibri"/>
        <family val="2"/>
      </rPr>
      <t>€</t>
    </r>
    <r>
      <rPr>
        <sz val="9"/>
        <color theme="1"/>
        <rFont val="Calibri"/>
        <family val="2"/>
      </rPr>
      <t xml:space="preserve">19,50 </t>
    </r>
    <r>
      <rPr>
        <b/>
        <sz val="9"/>
        <color theme="1"/>
        <rFont val="Calibri"/>
        <family val="2"/>
      </rPr>
      <t>/ 20</t>
    </r>
    <r>
      <rPr>
        <b/>
        <sz val="11"/>
        <color theme="1"/>
        <rFont val="Calibri"/>
        <family val="2"/>
        <scheme val="minor"/>
      </rPr>
      <t xml:space="preserve"> min lopen naar Alhambra / -13% commissie</t>
    </r>
  </si>
  <si>
    <t>https://bit.ly/31nIboq</t>
  </si>
  <si>
    <t>Hotel Palacio de Santa Paula, Autograph Collection (*****)</t>
  </si>
  <si>
    <t>https://bit.ly/3Huy3cW</t>
  </si>
  <si>
    <r>
      <t xml:space="preserve">Authentiek / centrum van Granada / familiekamers beschikbaar / bar / </t>
    </r>
    <r>
      <rPr>
        <b/>
        <sz val="11"/>
        <color theme="1"/>
        <rFont val="Calibri"/>
        <family val="2"/>
        <scheme val="minor"/>
      </rPr>
      <t>parkeren €30,25 / 24 min lopen naar Alhambra</t>
    </r>
    <r>
      <rPr>
        <sz val="11"/>
        <color theme="1"/>
        <rFont val="Calibri"/>
        <family val="2"/>
        <scheme val="minor"/>
      </rPr>
      <t xml:space="preserve"> / -20% commissie</t>
    </r>
  </si>
  <si>
    <r>
      <rPr>
        <sz val="11"/>
        <color theme="9" tint="-0.249977111117893"/>
        <rFont val="Calibri"/>
        <family val="2"/>
        <scheme val="minor"/>
      </rPr>
      <t xml:space="preserve">LAAGSEIZOEN </t>
    </r>
    <r>
      <rPr>
        <sz val="11"/>
        <color theme="1"/>
        <rFont val="Calibri"/>
        <family val="2"/>
        <scheme val="minor"/>
      </rPr>
      <t>- Rond de 170 euro</t>
    </r>
  </si>
  <si>
    <t>Smart Suites Albaicin (****)</t>
  </si>
  <si>
    <t>https://bit.ly/3sT4j5q</t>
  </si>
  <si>
    <r>
      <t>Modern / centrum van Granada / tuin / parkeren 10EUR p.d. / terras</t>
    </r>
    <r>
      <rPr>
        <b/>
        <sz val="11"/>
        <color theme="1"/>
        <rFont val="Calibri"/>
        <family val="2"/>
        <scheme val="minor"/>
      </rPr>
      <t xml:space="preserve"> / 23 min lopen naar Alhambra / geen comissie</t>
    </r>
  </si>
  <si>
    <t>Apartamentos Campo Del Príncipe (***)</t>
  </si>
  <si>
    <t>https://bit.ly/3JxDNEF</t>
  </si>
  <si>
    <r>
      <t xml:space="preserve">Modern / centrum van Granada / eigen keuken / terras / parkeren 16.50EUR p.d. / </t>
    </r>
    <r>
      <rPr>
        <b/>
        <sz val="11"/>
        <color theme="1"/>
        <rFont val="Calibri"/>
        <family val="2"/>
        <scheme val="minor"/>
      </rPr>
      <t>18min lopen naar Alhambra/ -7% commissie</t>
    </r>
  </si>
  <si>
    <t>B&amp;B Casa Flamenca (*)</t>
  </si>
  <si>
    <t>https://bit.ly/3JvUO1X</t>
  </si>
  <si>
    <t>B&amp;B Realejo (***)</t>
  </si>
  <si>
    <t>https://bit.ly/3mRx7az</t>
  </si>
  <si>
    <r>
      <t xml:space="preserve">Modern/authentiek / </t>
    </r>
    <r>
      <rPr>
        <b/>
        <sz val="11"/>
        <color theme="1"/>
        <rFont val="Calibri"/>
        <family val="2"/>
        <scheme val="minor"/>
      </rPr>
      <t xml:space="preserve">zwembad </t>
    </r>
    <r>
      <rPr>
        <sz val="11"/>
        <color theme="1"/>
        <rFont val="Calibri"/>
        <family val="2"/>
        <scheme val="minor"/>
      </rPr>
      <t xml:space="preserve">/ terras / tuin / barbecuevoorzieningen </t>
    </r>
    <r>
      <rPr>
        <b/>
        <sz val="11"/>
        <color theme="1"/>
        <rFont val="Calibri"/>
        <family val="2"/>
        <scheme val="minor"/>
      </rPr>
      <t>/ 23 min rijden naar Granada / geen commissie</t>
    </r>
  </si>
  <si>
    <r>
      <t>Authentiek / Centrum Granada /</t>
    </r>
    <r>
      <rPr>
        <b/>
        <sz val="11"/>
        <color theme="1"/>
        <rFont val="Calibri"/>
        <family val="2"/>
        <scheme val="minor"/>
      </rPr>
      <t xml:space="preserve"> zwembad </t>
    </r>
    <r>
      <rPr>
        <sz val="11"/>
        <color theme="1"/>
        <rFont val="Calibri"/>
        <family val="2"/>
        <scheme val="minor"/>
      </rPr>
      <t xml:space="preserve">/ terras / tuin </t>
    </r>
    <r>
      <rPr>
        <b/>
        <sz val="11"/>
        <color theme="1"/>
        <rFont val="Calibri"/>
        <family val="2"/>
        <scheme val="minor"/>
      </rPr>
      <t>/ 14 min lopen naar Alhambra / geen commissie</t>
    </r>
  </si>
  <si>
    <t>Rural de la Reina (***)</t>
  </si>
  <si>
    <r>
      <t xml:space="preserve">Authentiek / </t>
    </r>
    <r>
      <rPr>
        <b/>
        <sz val="11"/>
        <color theme="1"/>
        <rFont val="Calibri"/>
        <family val="2"/>
        <scheme val="minor"/>
      </rPr>
      <t xml:space="preserve">zwembad </t>
    </r>
    <r>
      <rPr>
        <sz val="11"/>
        <color theme="1"/>
        <rFont val="Calibri"/>
        <family val="2"/>
        <scheme val="minor"/>
      </rPr>
      <t xml:space="preserve">/ bbq / tuin / patio / terras / geen parkeergelegenheid / 20 min rijden naar Granaa </t>
    </r>
    <r>
      <rPr>
        <b/>
        <sz val="11"/>
        <color theme="1"/>
        <rFont val="Calibri"/>
        <family val="2"/>
        <scheme val="minor"/>
      </rPr>
      <t>/ geen commissie</t>
    </r>
  </si>
  <si>
    <t>Landhuis (zonder ontbijt)</t>
  </si>
  <si>
    <t>https://bit.ly/3JEpU7F</t>
  </si>
  <si>
    <t>Apartamentos Turisticos Cumbres Verdes (***)</t>
  </si>
  <si>
    <t>B&amp;B / appartement</t>
  </si>
  <si>
    <r>
      <t xml:space="preserve">Authentiek / </t>
    </r>
    <r>
      <rPr>
        <b/>
        <sz val="11"/>
        <color theme="1"/>
        <rFont val="Calibri"/>
        <family val="2"/>
        <scheme val="minor"/>
      </rPr>
      <t xml:space="preserve">zwembad </t>
    </r>
    <r>
      <rPr>
        <sz val="11"/>
        <color theme="1"/>
        <rFont val="Calibri"/>
        <family val="2"/>
        <scheme val="minor"/>
      </rPr>
      <t xml:space="preserve">/ eigen keuken / met ontbijt / balkon / terras / tuin / </t>
    </r>
    <r>
      <rPr>
        <b/>
        <sz val="11"/>
        <color theme="1"/>
        <rFont val="Calibri"/>
        <family val="2"/>
        <scheme val="minor"/>
      </rPr>
      <t>25 min rijden naar Granada / geen commissie</t>
    </r>
  </si>
  <si>
    <t>https://bit.ly/3FSk9ka</t>
  </si>
  <si>
    <t>Sevilla - BUDGET</t>
  </si>
  <si>
    <t>Sevilla - MIDDEN</t>
  </si>
  <si>
    <t>Sevilla - MIDDEN PLUS</t>
  </si>
  <si>
    <t>Sevilla - LUXE</t>
  </si>
  <si>
    <t>Sevilla - STADSAPPT.</t>
  </si>
  <si>
    <t>Sevilla - B&amp;B BUITEN</t>
  </si>
  <si>
    <t>Le Petit Paris</t>
  </si>
  <si>
    <t>https://bit.ly/3tacvhw</t>
  </si>
  <si>
    <r>
      <rPr>
        <sz val="11"/>
        <color theme="9" tint="-0.249977111117893"/>
        <rFont val="Calibri"/>
        <family val="2"/>
        <scheme val="minor"/>
      </rPr>
      <t xml:space="preserve">HOOGSEIZOEN </t>
    </r>
    <r>
      <rPr>
        <sz val="11"/>
        <color theme="1"/>
        <rFont val="Calibri"/>
        <family val="2"/>
        <scheme val="minor"/>
      </rPr>
      <t>- Rond de 90 euro</t>
    </r>
  </si>
  <si>
    <t>Hotel Zaida (*)</t>
  </si>
  <si>
    <r>
      <t xml:space="preserve">Authentiek / familiekamers beschikbaar / terras / parkeren </t>
    </r>
    <r>
      <rPr>
        <sz val="11"/>
        <color theme="1"/>
        <rFont val="Calibri"/>
        <family val="2"/>
      </rPr>
      <t>€</t>
    </r>
    <r>
      <rPr>
        <sz val="9"/>
        <color theme="1"/>
        <rFont val="Calibri"/>
        <family val="2"/>
      </rPr>
      <t>20 per dag / zonder ontbijt /</t>
    </r>
    <r>
      <rPr>
        <b/>
        <sz val="9"/>
        <color theme="1"/>
        <rFont val="Calibri"/>
        <family val="2"/>
      </rPr>
      <t xml:space="preserve"> 15  min lopen naar kathedraal van Sevilla / </t>
    </r>
    <r>
      <rPr>
        <b/>
        <sz val="11"/>
        <color theme="1"/>
        <rFont val="Calibri"/>
        <family val="2"/>
        <scheme val="minor"/>
      </rPr>
      <t>geen commissie</t>
    </r>
  </si>
  <si>
    <r>
      <t xml:space="preserve">Authentiek / familiekamers beschikbaar / terras / parkeren €20 per dag / zonder ontbijt / </t>
    </r>
    <r>
      <rPr>
        <b/>
        <sz val="11"/>
        <color theme="1"/>
        <rFont val="Calibri"/>
        <family val="2"/>
        <scheme val="minor"/>
      </rPr>
      <t>11 min lopen naar kathedraal van Sevilla / geen commissie</t>
    </r>
  </si>
  <si>
    <t>https://bit.ly/3eXNZIu</t>
  </si>
  <si>
    <t>El Viajero en Sevilla (*)</t>
  </si>
  <si>
    <r>
      <t xml:space="preserve">Authentiek / bar / geen parkeergelegenheid / ontbijt beschikbaar voor </t>
    </r>
    <r>
      <rPr>
        <sz val="11"/>
        <color theme="1"/>
        <rFont val="Calibri"/>
        <family val="2"/>
      </rPr>
      <t>€</t>
    </r>
    <r>
      <rPr>
        <sz val="9"/>
        <color theme="1"/>
        <rFont val="Calibri"/>
        <family val="2"/>
      </rPr>
      <t>7 /</t>
    </r>
    <r>
      <rPr>
        <b/>
        <sz val="9"/>
        <color theme="1"/>
        <rFont val="Calibri"/>
        <family val="2"/>
      </rPr>
      <t xml:space="preserve"> </t>
    </r>
    <r>
      <rPr>
        <b/>
        <sz val="11"/>
        <color theme="1"/>
        <rFont val="Calibri"/>
        <family val="2"/>
        <scheme val="minor"/>
      </rPr>
      <t xml:space="preserve"> 12 min lopen naar kathedraal van Sevilla / geen commissie</t>
    </r>
  </si>
  <si>
    <t>https://bit.ly/3G3XxgI</t>
  </si>
  <si>
    <t>Hotel Sevilla Center (****)</t>
  </si>
  <si>
    <t>https://bit.ly/3FZOgX9</t>
  </si>
  <si>
    <r>
      <t xml:space="preserve">Authentiek/modern / </t>
    </r>
    <r>
      <rPr>
        <b/>
        <sz val="11"/>
        <color theme="1"/>
        <rFont val="Calibri"/>
        <family val="2"/>
        <scheme val="minor"/>
      </rPr>
      <t xml:space="preserve">zwembad </t>
    </r>
    <r>
      <rPr>
        <sz val="11"/>
        <color theme="1"/>
        <rFont val="Calibri"/>
        <family val="2"/>
        <scheme val="minor"/>
      </rPr>
      <t xml:space="preserve">/ restaurant / fitness / bar / openbaar parkeren / </t>
    </r>
    <r>
      <rPr>
        <b/>
        <sz val="11"/>
        <color theme="1"/>
        <rFont val="Calibri"/>
        <family val="2"/>
        <scheme val="minor"/>
      </rPr>
      <t>18 min lopen naar kathedraal Sevilla / -10% commissie</t>
    </r>
  </si>
  <si>
    <r>
      <rPr>
        <sz val="11"/>
        <color theme="9" tint="-0.249977111117893"/>
        <rFont val="Calibri"/>
        <family val="2"/>
        <scheme val="minor"/>
      </rPr>
      <t>LAAGSEIZOEN</t>
    </r>
    <r>
      <rPr>
        <sz val="11"/>
        <color theme="1"/>
        <rFont val="Calibri"/>
        <family val="2"/>
        <scheme val="minor"/>
      </rPr>
      <t xml:space="preserve"> - Rond de 85 euro</t>
    </r>
  </si>
  <si>
    <r>
      <rPr>
        <sz val="11"/>
        <color theme="9" tint="-0.249977111117893"/>
        <rFont val="Calibri"/>
        <family val="2"/>
        <scheme val="minor"/>
      </rPr>
      <t xml:space="preserve">HOOGSEIZOEN </t>
    </r>
    <r>
      <rPr>
        <sz val="11"/>
        <color theme="1"/>
        <rFont val="Calibri"/>
        <family val="2"/>
        <scheme val="minor"/>
      </rPr>
      <t>- Rond de 50 euro</t>
    </r>
  </si>
  <si>
    <t>https://bit.ly/3HF08hx</t>
  </si>
  <si>
    <r>
      <rPr>
        <sz val="11"/>
        <color theme="9" tint="-0.249977111117893"/>
        <rFont val="Calibri"/>
        <family val="2"/>
        <scheme val="minor"/>
      </rPr>
      <t>LAAGSEIZOEN</t>
    </r>
    <r>
      <rPr>
        <sz val="11"/>
        <color theme="1"/>
        <rFont val="Calibri"/>
        <family val="2"/>
        <scheme val="minor"/>
      </rPr>
      <t xml:space="preserve"> - Rond de 40 euro</t>
    </r>
  </si>
  <si>
    <r>
      <t xml:space="preserve">Authentiek / familiekamers beschikbaar </t>
    </r>
    <r>
      <rPr>
        <b/>
        <sz val="11"/>
        <color theme="1"/>
        <rFont val="Calibri"/>
        <family val="2"/>
        <scheme val="minor"/>
      </rPr>
      <t>/</t>
    </r>
    <r>
      <rPr>
        <sz val="11"/>
        <color theme="1"/>
        <rFont val="Calibri"/>
        <family val="2"/>
        <scheme val="minor"/>
      </rPr>
      <t xml:space="preserve"> parkeren </t>
    </r>
    <r>
      <rPr>
        <sz val="11"/>
        <color theme="1"/>
        <rFont val="Calibri"/>
        <family val="2"/>
      </rPr>
      <t>€</t>
    </r>
    <r>
      <rPr>
        <sz val="9"/>
        <color theme="1"/>
        <rFont val="Calibri"/>
        <family val="2"/>
      </rPr>
      <t xml:space="preserve">20 per dag  / zonder ontbijt / </t>
    </r>
    <r>
      <rPr>
        <b/>
        <sz val="11"/>
        <color theme="1"/>
        <rFont val="Calibri"/>
        <family val="2"/>
        <scheme val="minor"/>
      </rPr>
      <t xml:space="preserve"> 13 min lopen naar kathedraal van Sevilla / geen commissie</t>
    </r>
  </si>
  <si>
    <t>Cicerone de Sevilla</t>
  </si>
  <si>
    <r>
      <t>Authentiek/modern / familiekamers beschikbaar / geen parkeergelegenheid / geen ontbijt /</t>
    </r>
    <r>
      <rPr>
        <b/>
        <sz val="11"/>
        <color theme="1"/>
        <rFont val="Calibri"/>
        <family val="2"/>
        <scheme val="minor"/>
      </rPr>
      <t xml:space="preserve"> 2 min lopen naar kathedraal van Sevilla / geen commissie</t>
    </r>
  </si>
  <si>
    <t>https://bit.ly/32U6ESX</t>
  </si>
  <si>
    <t>Hotel Doña Blanca (**)</t>
  </si>
  <si>
    <t>https://bit.ly/3EXVmdl</t>
  </si>
  <si>
    <r>
      <t xml:space="preserve">Authentiek / geen ontbijt / parkeren </t>
    </r>
    <r>
      <rPr>
        <sz val="11"/>
        <color theme="1"/>
        <rFont val="Calibri"/>
        <family val="2"/>
      </rPr>
      <t>€</t>
    </r>
    <r>
      <rPr>
        <sz val="9"/>
        <color theme="1"/>
        <rFont val="Calibri"/>
        <family val="2"/>
      </rPr>
      <t xml:space="preserve">20 per dag </t>
    </r>
    <r>
      <rPr>
        <b/>
        <sz val="9"/>
        <color theme="1"/>
        <rFont val="Calibri"/>
        <family val="2"/>
      </rPr>
      <t xml:space="preserve">/  </t>
    </r>
    <r>
      <rPr>
        <b/>
        <sz val="11"/>
        <color theme="1"/>
        <rFont val="Calibri"/>
        <family val="2"/>
        <scheme val="minor"/>
      </rPr>
      <t xml:space="preserve"> 13min lopen naar kathedraal van Sevilla / geen commissie</t>
    </r>
  </si>
  <si>
    <t>Hotel Patio de las Cruces (*)</t>
  </si>
  <si>
    <r>
      <t>Authentiek /  geen parkeergelegenheid / geen ontbijt /</t>
    </r>
    <r>
      <rPr>
        <b/>
        <sz val="11"/>
        <color theme="1"/>
        <rFont val="Calibri"/>
        <family val="2"/>
        <scheme val="minor"/>
      </rPr>
      <t xml:space="preserve"> 10 min lopen naar kathedraal van Sevilla / geen commissie</t>
    </r>
  </si>
  <si>
    <t>https://bit.ly/3pX2fr9</t>
  </si>
  <si>
    <r>
      <rPr>
        <sz val="11"/>
        <color theme="9" tint="-0.249977111117893"/>
        <rFont val="Calibri"/>
        <family val="2"/>
        <scheme val="minor"/>
      </rPr>
      <t xml:space="preserve">LAAGSEIZOEN </t>
    </r>
    <r>
      <rPr>
        <sz val="11"/>
        <color theme="1"/>
        <rFont val="Calibri"/>
        <family val="2"/>
        <scheme val="minor"/>
      </rPr>
      <t>- Rond de 55 euro</t>
    </r>
  </si>
  <si>
    <t>Casona de San Andres (***)</t>
  </si>
  <si>
    <t>AACR Monteolivos (***)</t>
  </si>
  <si>
    <t>https://bit.ly/3qPz8oZ</t>
  </si>
  <si>
    <r>
      <t>Authentiek /</t>
    </r>
    <r>
      <rPr>
        <b/>
        <sz val="11"/>
        <color theme="1"/>
        <rFont val="Calibri"/>
        <family val="2"/>
        <scheme val="minor"/>
      </rPr>
      <t xml:space="preserve"> zwembad /</t>
    </r>
    <r>
      <rPr>
        <sz val="11"/>
        <color theme="1"/>
        <rFont val="Calibri"/>
        <family val="2"/>
        <scheme val="minor"/>
      </rPr>
      <t xml:space="preserve"> familiekamers beschikbaar / bar / parkeren </t>
    </r>
    <r>
      <rPr>
        <sz val="11"/>
        <color theme="1"/>
        <rFont val="Calibri"/>
        <family val="2"/>
      </rPr>
      <t>€</t>
    </r>
    <r>
      <rPr>
        <sz val="9"/>
        <color theme="1"/>
        <rFont val="Calibri"/>
        <family val="2"/>
      </rPr>
      <t xml:space="preserve">12 per dag / </t>
    </r>
    <r>
      <rPr>
        <sz val="11"/>
        <color theme="1"/>
        <rFont val="Calibri"/>
        <family val="2"/>
        <scheme val="minor"/>
      </rPr>
      <t xml:space="preserve"> </t>
    </r>
    <r>
      <rPr>
        <b/>
        <sz val="11"/>
        <color theme="1"/>
        <rFont val="Calibri"/>
        <family val="2"/>
        <scheme val="minor"/>
      </rPr>
      <t xml:space="preserve">32min lopen naar kathedraal van Sevilla / geen commissie </t>
    </r>
  </si>
  <si>
    <t>Hotel Murillo (**)</t>
  </si>
  <si>
    <t>https://bit.ly/3qWjEPM</t>
  </si>
  <si>
    <r>
      <t xml:space="preserve">Authentiek / geen parkeergelegenheid / geen ontbijt / terras / </t>
    </r>
    <r>
      <rPr>
        <b/>
        <sz val="11"/>
        <color theme="1"/>
        <rFont val="Calibri"/>
        <family val="2"/>
        <scheme val="minor"/>
      </rPr>
      <t xml:space="preserve"> 3min lopen naar kathedraal van Sevilla / -8% commissie</t>
    </r>
  </si>
  <si>
    <t>Hotel Oromana (***)</t>
  </si>
  <si>
    <r>
      <t>Authentiek /</t>
    </r>
    <r>
      <rPr>
        <b/>
        <sz val="11"/>
        <color theme="1"/>
        <rFont val="Calibri"/>
        <family val="2"/>
        <scheme val="minor"/>
      </rPr>
      <t xml:space="preserve"> buiten Sevilla / zwembad </t>
    </r>
    <r>
      <rPr>
        <sz val="11"/>
        <color theme="1"/>
        <rFont val="Calibri"/>
        <family val="2"/>
        <scheme val="minor"/>
      </rPr>
      <t xml:space="preserve">/ familiekamers beschikbaar / bar / openbaar parkeren  </t>
    </r>
    <r>
      <rPr>
        <b/>
        <sz val="11"/>
        <color theme="1"/>
        <rFont val="Calibri"/>
        <family val="2"/>
        <scheme val="minor"/>
      </rPr>
      <t>/ 30 min rijden naar centrum Sevilla /  -10% commissie</t>
    </r>
  </si>
  <si>
    <t>https://bit.ly/32MjtyQ</t>
  </si>
  <si>
    <t>Hotel Sercotel Doña Carmela (***)</t>
  </si>
  <si>
    <t>https://bit.ly/32UN0pZ</t>
  </si>
  <si>
    <t>Petit Palace Canalejas Sevilla (**)</t>
  </si>
  <si>
    <t>https://bit.ly/32UtlX1</t>
  </si>
  <si>
    <r>
      <rPr>
        <sz val="11"/>
        <color theme="9" tint="-0.249977111117893"/>
        <rFont val="Calibri"/>
        <family val="2"/>
        <scheme val="minor"/>
      </rPr>
      <t>HOOGSEIZOEN</t>
    </r>
    <r>
      <rPr>
        <sz val="11"/>
        <color theme="1"/>
        <rFont val="Calibri"/>
        <family val="2"/>
        <scheme val="minor"/>
      </rPr>
      <t xml:space="preserve"> - Rond de 95 euro</t>
    </r>
  </si>
  <si>
    <r>
      <t>Authentiek/modern / familiekamers beschikbaar / geen parkeergelegenheid /</t>
    </r>
    <r>
      <rPr>
        <b/>
        <sz val="11"/>
        <color theme="1"/>
        <rFont val="Calibri"/>
        <family val="2"/>
        <scheme val="minor"/>
      </rPr>
      <t xml:space="preserve"> 12min lopen naar kathedraal van Sevilla /-8% commissie </t>
    </r>
  </si>
  <si>
    <t>Hotel AACR Museo (***)</t>
  </si>
  <si>
    <t>https://bit.ly/3qQkY6R</t>
  </si>
  <si>
    <r>
      <t>Modern /</t>
    </r>
    <r>
      <rPr>
        <b/>
        <sz val="11"/>
        <color theme="1"/>
        <rFont val="Calibri"/>
        <family val="2"/>
        <scheme val="minor"/>
      </rPr>
      <t xml:space="preserve"> zwembad</t>
    </r>
    <r>
      <rPr>
        <sz val="11"/>
        <color theme="1"/>
        <rFont val="Calibri"/>
        <family val="2"/>
        <scheme val="minor"/>
      </rPr>
      <t xml:space="preserve"> / bar / parkeren </t>
    </r>
    <r>
      <rPr>
        <sz val="11"/>
        <color theme="1"/>
        <rFont val="Calibri"/>
        <family val="2"/>
      </rPr>
      <t xml:space="preserve"> </t>
    </r>
    <r>
      <rPr>
        <sz val="9"/>
        <color theme="1"/>
        <rFont val="Calibri"/>
        <family val="2"/>
      </rPr>
      <t xml:space="preserve">14 per dag </t>
    </r>
    <r>
      <rPr>
        <b/>
        <sz val="9"/>
        <color theme="1"/>
        <rFont val="Calibri"/>
        <family val="2"/>
      </rPr>
      <t xml:space="preserve">/ </t>
    </r>
    <r>
      <rPr>
        <b/>
        <sz val="11"/>
        <color theme="1"/>
        <rFont val="Calibri"/>
        <family val="2"/>
        <scheme val="minor"/>
      </rPr>
      <t xml:space="preserve"> 14min lopen naar kathedraal van Sevilla /-4% commissie </t>
    </r>
  </si>
  <si>
    <r>
      <t>Authentiek/modern /</t>
    </r>
    <r>
      <rPr>
        <b/>
        <sz val="11"/>
        <color theme="1"/>
        <rFont val="Calibri"/>
        <family val="2"/>
        <scheme val="minor"/>
      </rPr>
      <t xml:space="preserve"> zwembad</t>
    </r>
    <r>
      <rPr>
        <sz val="11"/>
        <color theme="1"/>
        <rFont val="Calibri"/>
        <family val="2"/>
        <scheme val="minor"/>
      </rPr>
      <t xml:space="preserve"> / familiekamers beschikbaar / bar / parkeren €10per dag /  </t>
    </r>
    <r>
      <rPr>
        <b/>
        <sz val="11"/>
        <color theme="1"/>
        <rFont val="Calibri"/>
        <family val="2"/>
        <scheme val="minor"/>
      </rPr>
      <t xml:space="preserve">32min lopen naar kathedraal van Sevilla / geen commissie </t>
    </r>
  </si>
  <si>
    <t>Sacristia de Santa Ana (***)</t>
  </si>
  <si>
    <t>https://bit.ly/339Th0w</t>
  </si>
  <si>
    <r>
      <t>Authentiek / restaurant / geen parkeergelegenheid</t>
    </r>
    <r>
      <rPr>
        <b/>
        <sz val="11"/>
        <color theme="1"/>
        <rFont val="Calibri"/>
        <family val="2"/>
        <scheme val="minor"/>
      </rPr>
      <t xml:space="preserve"> /  18min lopen naar kathedraal van Sevilla /-17% commissie </t>
    </r>
  </si>
  <si>
    <t>Adriano Boutique Sevilla (***)</t>
  </si>
  <si>
    <t>Hotel Abanico (***)</t>
  </si>
  <si>
    <t>https://bit.ly/3G0MPI7</t>
  </si>
  <si>
    <t>https://bit.ly/3EUyUSx</t>
  </si>
  <si>
    <r>
      <t xml:space="preserve">Authentiek / familiekamers beschikbaar / bar / parkeren </t>
    </r>
    <r>
      <rPr>
        <sz val="11"/>
        <color theme="1"/>
        <rFont val="Calibri"/>
        <family val="2"/>
      </rPr>
      <t>€</t>
    </r>
    <r>
      <rPr>
        <sz val="9"/>
        <color theme="1"/>
        <rFont val="Calibri"/>
        <family val="2"/>
      </rPr>
      <t>21 per dag</t>
    </r>
    <r>
      <rPr>
        <b/>
        <sz val="11"/>
        <color theme="1"/>
        <rFont val="Calibri"/>
        <family val="2"/>
        <scheme val="minor"/>
      </rPr>
      <t xml:space="preserve">/ 6min lopen naar kathedraal van Sevilla /-8% commissie </t>
    </r>
  </si>
  <si>
    <r>
      <t>Authentiek / familiekamers beschikbaar / bar / geen parkeergelegenheid</t>
    </r>
    <r>
      <rPr>
        <b/>
        <sz val="11"/>
        <color theme="1"/>
        <rFont val="Calibri"/>
        <family val="2"/>
        <scheme val="minor"/>
      </rPr>
      <t xml:space="preserve"> / 7 min lopen naar kathedraal van Sevilla /-9% commissie </t>
    </r>
  </si>
  <si>
    <t>https://bit.ly/32Up8CP</t>
  </si>
  <si>
    <t>Patio de la Alameda (***)</t>
  </si>
  <si>
    <r>
      <t xml:space="preserve"> Authentiek / familiekamers beschikbaar / bar / parkeren 18EUR per dag </t>
    </r>
    <r>
      <rPr>
        <b/>
        <sz val="11"/>
        <color theme="1"/>
        <rFont val="Calibri"/>
        <family val="2"/>
        <scheme val="minor"/>
      </rPr>
      <t xml:space="preserve">/ 22min lopen naar kathedraal van Sevilla /-18% commissie </t>
    </r>
  </si>
  <si>
    <t>H10 Corregidor Boutique Hotel (***)</t>
  </si>
  <si>
    <t>https://bit.ly/3F2zaPj</t>
  </si>
  <si>
    <r>
      <t xml:space="preserve">Authenthiek / familiekamers beschikbaar / parkeren 25eur per dag / </t>
    </r>
    <r>
      <rPr>
        <b/>
        <sz val="11"/>
        <color theme="1"/>
        <rFont val="Calibri"/>
        <family val="2"/>
        <scheme val="minor"/>
      </rPr>
      <t>15 min lopen naar kathedraal Sevilla / -12% commissie</t>
    </r>
  </si>
  <si>
    <r>
      <rPr>
        <sz val="11"/>
        <color theme="9" tint="-0.249977111117893"/>
        <rFont val="Calibri"/>
        <family val="2"/>
        <scheme val="minor"/>
      </rPr>
      <t>HOOGSEIZOEN</t>
    </r>
    <r>
      <rPr>
        <sz val="11"/>
        <color theme="1"/>
        <rFont val="Calibri"/>
        <family val="2"/>
        <scheme val="minor"/>
      </rPr>
      <t xml:space="preserve"> - Rond de 112 euro</t>
    </r>
  </si>
  <si>
    <r>
      <rPr>
        <sz val="11"/>
        <color theme="9" tint="-0.249977111117893"/>
        <rFont val="Calibri"/>
        <family val="2"/>
        <scheme val="minor"/>
      </rPr>
      <t>LAAGSEIZOEN</t>
    </r>
    <r>
      <rPr>
        <sz val="11"/>
        <color theme="1"/>
        <rFont val="Calibri"/>
        <family val="2"/>
        <scheme val="minor"/>
      </rPr>
      <t xml:space="preserve"> - Rond de 95 euro</t>
    </r>
  </si>
  <si>
    <t>Silken Al-Andalus Palace (****)</t>
  </si>
  <si>
    <t>https://bit.ly/3n0Pk5G</t>
  </si>
  <si>
    <r>
      <rPr>
        <sz val="11"/>
        <color theme="9" tint="-0.249977111117893"/>
        <rFont val="Calibri"/>
        <family val="2"/>
        <scheme val="minor"/>
      </rPr>
      <t>HOOGSEIZOEN</t>
    </r>
    <r>
      <rPr>
        <sz val="11"/>
        <color theme="1"/>
        <rFont val="Calibri"/>
        <family val="2"/>
        <scheme val="minor"/>
      </rPr>
      <t xml:space="preserve"> - Rond de 85euro</t>
    </r>
  </si>
  <si>
    <r>
      <t>Modern / buiten het oude centrum van Sevilla /</t>
    </r>
    <r>
      <rPr>
        <b/>
        <sz val="11"/>
        <color theme="1"/>
        <rFont val="Calibri"/>
        <family val="2"/>
        <scheme val="minor"/>
      </rPr>
      <t xml:space="preserve"> zwembad</t>
    </r>
    <r>
      <rPr>
        <sz val="11"/>
        <color theme="1"/>
        <rFont val="Calibri"/>
        <family val="2"/>
        <scheme val="minor"/>
      </rPr>
      <t xml:space="preserve">/ familiekamers beschikbaar / bar / parkeren 16eur per dag </t>
    </r>
    <r>
      <rPr>
        <b/>
        <sz val="11"/>
        <color theme="1"/>
        <rFont val="Calibri"/>
        <family val="2"/>
        <scheme val="minor"/>
      </rPr>
      <t>/20 min rijden naar kathedraal Sevilla / -12% commissie</t>
    </r>
  </si>
  <si>
    <t>https://bit.ly/3eWD9Cr</t>
  </si>
  <si>
    <t>Hotel Don Paco (***)</t>
  </si>
  <si>
    <r>
      <rPr>
        <sz val="11"/>
        <color theme="9" tint="-0.249977111117893"/>
        <rFont val="Calibri"/>
        <family val="2"/>
        <scheme val="minor"/>
      </rPr>
      <t>HOOGSEIZOEN</t>
    </r>
    <r>
      <rPr>
        <sz val="11"/>
        <color theme="1"/>
        <rFont val="Calibri"/>
        <family val="2"/>
        <scheme val="minor"/>
      </rPr>
      <t xml:space="preserve"> - Rond de 105euro</t>
    </r>
  </si>
  <si>
    <r>
      <t xml:space="preserve">Modern / zwembad / familiekamers beschikbaar / bar / parkeren 21 eur per dag </t>
    </r>
    <r>
      <rPr>
        <b/>
        <sz val="11"/>
        <color theme="1"/>
        <rFont val="Calibri"/>
        <family val="2"/>
        <scheme val="minor"/>
      </rPr>
      <t>/13 min lopen naar kathedraal Sevilla / -3% commissie</t>
    </r>
  </si>
  <si>
    <t>Soho Boutique Sevilla (***)</t>
  </si>
  <si>
    <r>
      <rPr>
        <sz val="11"/>
        <color theme="9" tint="-0.249977111117893"/>
        <rFont val="Calibri"/>
        <family val="2"/>
        <scheme val="minor"/>
      </rPr>
      <t>HOOGSEIZOEN</t>
    </r>
    <r>
      <rPr>
        <sz val="11"/>
        <color theme="1"/>
        <rFont val="Calibri"/>
        <family val="2"/>
        <scheme val="minor"/>
      </rPr>
      <t xml:space="preserve"> - Rond de 115euro</t>
    </r>
  </si>
  <si>
    <t>https://bit.ly/3G189gl</t>
  </si>
  <si>
    <r>
      <t>Modern /</t>
    </r>
    <r>
      <rPr>
        <b/>
        <sz val="11"/>
        <color theme="1"/>
        <rFont val="Calibri"/>
        <family val="2"/>
        <scheme val="minor"/>
      </rPr>
      <t xml:space="preserve"> zwembad </t>
    </r>
    <r>
      <rPr>
        <sz val="11"/>
        <color theme="1"/>
        <rFont val="Calibri"/>
        <family val="2"/>
        <scheme val="minor"/>
      </rPr>
      <t xml:space="preserve">/ familiekamers beschikbaar / parkeren 25eur per dag </t>
    </r>
    <r>
      <rPr>
        <b/>
        <sz val="11"/>
        <color theme="1"/>
        <rFont val="Calibri"/>
        <family val="2"/>
        <scheme val="minor"/>
      </rPr>
      <t>/12 min lopen naar kathedraal Sevilla / geen commissie</t>
    </r>
  </si>
  <si>
    <t>Hotel Cervantes (****)</t>
  </si>
  <si>
    <t>https://bit.ly/3HCuyB6</t>
  </si>
  <si>
    <r>
      <t xml:space="preserve">Authentiek / tuin / terras / parkeren 22eur per dag </t>
    </r>
    <r>
      <rPr>
        <b/>
        <sz val="11"/>
        <color theme="1"/>
        <rFont val="Calibri"/>
        <family val="2"/>
        <scheme val="minor"/>
      </rPr>
      <t>/13 min lopen naar kathedraal Sevilla / -9% commissie</t>
    </r>
  </si>
  <si>
    <t>Hotel Bécquer (****)</t>
  </si>
  <si>
    <t>https://bit.ly/3HJ4nIS</t>
  </si>
  <si>
    <r>
      <t>Authentiek / parkeren 22eur per dag / terras /</t>
    </r>
    <r>
      <rPr>
        <b/>
        <sz val="11"/>
        <color theme="1"/>
        <rFont val="Calibri"/>
        <family val="2"/>
        <scheme val="minor"/>
      </rPr>
      <t xml:space="preserve"> zwembad</t>
    </r>
    <r>
      <rPr>
        <sz val="11"/>
        <color theme="1"/>
        <rFont val="Calibri"/>
        <family val="2"/>
        <scheme val="minor"/>
      </rPr>
      <t xml:space="preserve"> / bar /</t>
    </r>
    <r>
      <rPr>
        <b/>
        <sz val="11"/>
        <color theme="1"/>
        <rFont val="Calibri"/>
        <family val="2"/>
        <scheme val="minor"/>
      </rPr>
      <t>11 min lopen naar kathedraal Sevilla / -15% commissie</t>
    </r>
  </si>
  <si>
    <r>
      <rPr>
        <sz val="11"/>
        <color theme="9" tint="-0.249977111117893"/>
        <rFont val="Calibri"/>
        <family val="2"/>
        <scheme val="minor"/>
      </rPr>
      <t>HOOGSEIZOEN</t>
    </r>
    <r>
      <rPr>
        <sz val="11"/>
        <color theme="1"/>
        <rFont val="Calibri"/>
        <family val="2"/>
        <scheme val="minor"/>
      </rPr>
      <t xml:space="preserve"> - Rond de 130 euro</t>
    </r>
  </si>
  <si>
    <r>
      <rPr>
        <sz val="11"/>
        <color theme="9" tint="-0.249977111117893"/>
        <rFont val="Calibri"/>
        <family val="2"/>
        <scheme val="minor"/>
      </rPr>
      <t>LAAGSEIZOEN</t>
    </r>
    <r>
      <rPr>
        <sz val="11"/>
        <color theme="1"/>
        <rFont val="Calibri"/>
        <family val="2"/>
        <scheme val="minor"/>
      </rPr>
      <t xml:space="preserve"> - Rond de 115 euro</t>
    </r>
  </si>
  <si>
    <t>Casa Imperial (****)</t>
  </si>
  <si>
    <r>
      <rPr>
        <sz val="11"/>
        <color theme="9" tint="-0.249977111117893"/>
        <rFont val="Calibri"/>
        <family val="2"/>
        <scheme val="minor"/>
      </rPr>
      <t xml:space="preserve">HOOGSEIZOEN </t>
    </r>
    <r>
      <rPr>
        <sz val="11"/>
        <color theme="1"/>
        <rFont val="Calibri"/>
        <family val="2"/>
        <scheme val="minor"/>
      </rPr>
      <t>- Rond de 192euro</t>
    </r>
  </si>
  <si>
    <t>https://bit.ly/3q1K1oA</t>
  </si>
  <si>
    <r>
      <rPr>
        <sz val="11"/>
        <color theme="1"/>
        <rFont val="Calibri"/>
        <family val="2"/>
        <scheme val="minor"/>
      </rPr>
      <t>Authentiek / familiekamers beschikbaar / bar / terras / tuin / parkeren 24eur per dag/</t>
    </r>
    <r>
      <rPr>
        <b/>
        <sz val="11"/>
        <color theme="1"/>
        <rFont val="Calibri"/>
        <family val="2"/>
        <scheme val="minor"/>
      </rPr>
      <t>11 min lopen naar kathedraal Sevilla / -14% commissie</t>
    </r>
  </si>
  <si>
    <t>Hotel Alfonso XIII, a Luxury Collection Hotel (*****)</t>
  </si>
  <si>
    <t>https://bit.ly/3HLMaL7</t>
  </si>
  <si>
    <r>
      <rPr>
        <sz val="11"/>
        <color theme="9" tint="-0.249977111117893"/>
        <rFont val="Calibri"/>
        <family val="2"/>
        <scheme val="minor"/>
      </rPr>
      <t xml:space="preserve">HOOGSEIZOEN </t>
    </r>
    <r>
      <rPr>
        <sz val="11"/>
        <color theme="1"/>
        <rFont val="Calibri"/>
        <family val="2"/>
        <scheme val="minor"/>
      </rPr>
      <t>- Rond de 400 euro</t>
    </r>
  </si>
  <si>
    <r>
      <rPr>
        <sz val="11"/>
        <color theme="9" tint="-0.249977111117893"/>
        <rFont val="Calibri"/>
        <family val="2"/>
        <scheme val="minor"/>
      </rPr>
      <t xml:space="preserve">LAAGSEIZOEN </t>
    </r>
    <r>
      <rPr>
        <sz val="11"/>
        <color theme="1"/>
        <rFont val="Calibri"/>
        <family val="2"/>
        <scheme val="minor"/>
      </rPr>
      <t>- Rond de 400 euro</t>
    </r>
  </si>
  <si>
    <r>
      <t xml:space="preserve">Authentiek / parkeren 25 eur per dag / fitness </t>
    </r>
    <r>
      <rPr>
        <b/>
        <sz val="11"/>
        <color theme="1"/>
        <rFont val="Calibri"/>
        <family val="2"/>
        <scheme val="minor"/>
      </rPr>
      <t>/zwembad/</t>
    </r>
    <r>
      <rPr>
        <sz val="11"/>
        <color theme="1"/>
        <rFont val="Calibri"/>
        <family val="2"/>
        <scheme val="minor"/>
      </rPr>
      <t xml:space="preserve"> wellnessfaciliteiten / terras / tuin / restaurant / bar </t>
    </r>
    <r>
      <rPr>
        <b/>
        <sz val="11"/>
        <color theme="1"/>
        <rFont val="Calibri"/>
        <family val="2"/>
        <scheme val="minor"/>
      </rPr>
      <t>/ 7 min lopen naar kathedraal Sevilla / -2% commissie</t>
    </r>
  </si>
  <si>
    <t>Mercer Sevilla (*****)</t>
  </si>
  <si>
    <r>
      <rPr>
        <sz val="11"/>
        <color theme="9" tint="-0.249977111117893"/>
        <rFont val="Calibri"/>
        <family val="2"/>
        <scheme val="minor"/>
      </rPr>
      <t xml:space="preserve">HOOGSEIZOEN </t>
    </r>
    <r>
      <rPr>
        <sz val="11"/>
        <color theme="1"/>
        <rFont val="Calibri"/>
        <family val="2"/>
        <scheme val="minor"/>
      </rPr>
      <t>- Rond de 450 euro</t>
    </r>
  </si>
  <si>
    <t>https://bit.ly/3FX2hVs</t>
  </si>
  <si>
    <r>
      <rPr>
        <sz val="11"/>
        <color theme="9" tint="-0.249977111117893"/>
        <rFont val="Calibri"/>
        <family val="2"/>
        <scheme val="minor"/>
      </rPr>
      <t>LAAGSEIZOEN</t>
    </r>
    <r>
      <rPr>
        <sz val="11"/>
        <color theme="1"/>
        <rFont val="Calibri"/>
        <family val="2"/>
        <scheme val="minor"/>
      </rPr>
      <t xml:space="preserve"> - Rond de 450 euro</t>
    </r>
  </si>
  <si>
    <r>
      <t xml:space="preserve">Modern/authentiek / parkeren 35eur per dag / </t>
    </r>
    <r>
      <rPr>
        <b/>
        <sz val="11"/>
        <color theme="1"/>
        <rFont val="Calibri"/>
        <family val="2"/>
        <scheme val="minor"/>
      </rPr>
      <t xml:space="preserve">zwembad / </t>
    </r>
    <r>
      <rPr>
        <sz val="11"/>
        <color theme="1"/>
        <rFont val="Calibri"/>
        <family val="2"/>
        <scheme val="minor"/>
      </rPr>
      <t>restaurant / bar/ terras / tuin / 7 min lopen naar kathedraal Sevilla / -4% commissie</t>
    </r>
  </si>
  <si>
    <t xml:space="preserve"> Hotel Palacio De Villapanés (*****)</t>
  </si>
  <si>
    <t>https://bit.ly/3qQBwfe</t>
  </si>
  <si>
    <r>
      <rPr>
        <sz val="11"/>
        <color theme="9" tint="-0.249977111117893"/>
        <rFont val="Calibri"/>
        <family val="2"/>
        <scheme val="minor"/>
      </rPr>
      <t>LAAGSEIZOEN</t>
    </r>
    <r>
      <rPr>
        <sz val="11"/>
        <color theme="1"/>
        <rFont val="Calibri"/>
        <family val="2"/>
        <scheme val="minor"/>
      </rPr>
      <t xml:space="preserve"> - Rond de 250 euro</t>
    </r>
  </si>
  <si>
    <r>
      <t>Authentiek / wellnesscentrum / terras / tuin / geen parkeergelegenheid / ontbijt beschikbaar voor 25eur</t>
    </r>
    <r>
      <rPr>
        <b/>
        <sz val="11"/>
        <color theme="1"/>
        <rFont val="Calibri"/>
        <family val="2"/>
        <scheme val="minor"/>
      </rPr>
      <t>/ 11 min lopen naar kathedraal Sevilla / -4% commissie</t>
    </r>
  </si>
  <si>
    <t>https://bit.ly/3zw2pJ3</t>
  </si>
  <si>
    <r>
      <rPr>
        <sz val="11"/>
        <color theme="9" tint="-0.249977111117893"/>
        <rFont val="Calibri"/>
        <family val="2"/>
        <scheme val="minor"/>
      </rPr>
      <t xml:space="preserve">HOOGSEIZOEN </t>
    </r>
    <r>
      <rPr>
        <sz val="11"/>
        <color theme="1"/>
        <rFont val="Calibri"/>
        <family val="2"/>
        <scheme val="minor"/>
      </rPr>
      <t>- Rond de 130 euro</t>
    </r>
  </si>
  <si>
    <t>Aquitania Home Suites (****)</t>
  </si>
  <si>
    <r>
      <t>Modern /</t>
    </r>
    <r>
      <rPr>
        <b/>
        <sz val="11"/>
        <color theme="1"/>
        <rFont val="Calibri"/>
        <family val="2"/>
        <scheme val="minor"/>
      </rPr>
      <t xml:space="preserve"> zwembad /</t>
    </r>
    <r>
      <rPr>
        <sz val="11"/>
        <color theme="1"/>
        <rFont val="Calibri"/>
        <family val="2"/>
        <scheme val="minor"/>
      </rPr>
      <t xml:space="preserve"> familiekames beschikbaar / eigen keuken / parkeren 20eur per dag / terras </t>
    </r>
    <r>
      <rPr>
        <b/>
        <sz val="11"/>
        <color theme="1"/>
        <rFont val="Calibri"/>
        <family val="2"/>
        <scheme val="minor"/>
      </rPr>
      <t>/ 10 min lopen naar kathedraal Sevilla / geen commissie</t>
    </r>
  </si>
  <si>
    <t>Suites Murillo Plaza Sta. Cruz (****)</t>
  </si>
  <si>
    <t>https://bit.ly/3HW9i9R</t>
  </si>
  <si>
    <r>
      <rPr>
        <sz val="11"/>
        <color theme="9" tint="-0.249977111117893"/>
        <rFont val="Calibri"/>
        <family val="2"/>
        <scheme val="minor"/>
      </rPr>
      <t xml:space="preserve">LAAGSEIZOEN </t>
    </r>
    <r>
      <rPr>
        <sz val="11"/>
        <color theme="1"/>
        <rFont val="Calibri"/>
        <family val="2"/>
        <scheme val="minor"/>
      </rPr>
      <t>- Rond de 85 euro</t>
    </r>
  </si>
  <si>
    <r>
      <rPr>
        <sz val="11"/>
        <color theme="9" tint="-0.249977111117893"/>
        <rFont val="Calibri"/>
        <family val="2"/>
        <scheme val="minor"/>
      </rPr>
      <t xml:space="preserve">HOOGSEIZOEN </t>
    </r>
    <r>
      <rPr>
        <sz val="11"/>
        <color theme="1"/>
        <rFont val="Calibri"/>
        <family val="2"/>
        <scheme val="minor"/>
      </rPr>
      <t>- Rond de 85 euro</t>
    </r>
  </si>
  <si>
    <r>
      <t>modern/authenthiek / geen parkeergelegenheid / eigen keuken / terras / bar</t>
    </r>
    <r>
      <rPr>
        <b/>
        <sz val="11"/>
        <color theme="1"/>
        <rFont val="Calibri"/>
        <family val="2"/>
        <scheme val="minor"/>
      </rPr>
      <t xml:space="preserve"> / 5 min lopen naar kathedraal Sevilla / geen commissie</t>
    </r>
  </si>
  <si>
    <t>Apartamentos Hom Sevilla (****)</t>
  </si>
  <si>
    <t>https://bit.ly/3qTBOBR</t>
  </si>
  <si>
    <r>
      <t>Modern / geen parkeer gelegenheid / eigen keuken / familiekamers beschikbaar /</t>
    </r>
    <r>
      <rPr>
        <b/>
        <sz val="11"/>
        <color theme="1"/>
        <rFont val="Calibri"/>
        <family val="2"/>
        <scheme val="minor"/>
      </rPr>
      <t xml:space="preserve"> 4 min lopen naar kathedraal Sevilla / geen commissie</t>
    </r>
  </si>
  <si>
    <t>Apartamentos Murillo ***</t>
  </si>
  <si>
    <r>
      <rPr>
        <sz val="11"/>
        <color theme="9" tint="-0.249977111117893"/>
        <rFont val="Calibri"/>
        <family val="2"/>
        <scheme val="minor"/>
      </rPr>
      <t xml:space="preserve">HOOGSEIZOEN </t>
    </r>
    <r>
      <rPr>
        <sz val="11"/>
        <color theme="1"/>
        <rFont val="Calibri"/>
        <family val="2"/>
        <scheme val="minor"/>
      </rPr>
      <t>- Rond de 72 euro</t>
    </r>
  </si>
  <si>
    <t>https://bit.ly/3t3HgoG</t>
  </si>
  <si>
    <r>
      <t xml:space="preserve"> Authentiek / ontbijt beschikbaar / geen parkeergelegenheid / familiekamers beschikbaar / patio / tuin / terras </t>
    </r>
    <r>
      <rPr>
        <b/>
        <sz val="11"/>
        <color theme="1"/>
        <rFont val="Calibri"/>
        <family val="2"/>
        <scheme val="minor"/>
      </rPr>
      <t>/ 5 min lopen naar kathedraal Sevilla / geen commissie</t>
    </r>
  </si>
  <si>
    <t>Hotel Cortijo El Esparragal (***)</t>
  </si>
  <si>
    <t>https://bit.ly/3n1KTHK</t>
  </si>
  <si>
    <r>
      <t xml:space="preserve">Authentiek / zwembad / terras / tuin / geen parkeergelegenheid </t>
    </r>
    <r>
      <rPr>
        <b/>
        <sz val="11"/>
        <color theme="1"/>
        <rFont val="Calibri"/>
        <family val="2"/>
        <scheme val="minor"/>
      </rPr>
      <t>/ 23min rijden naar Sevilla / geen commissie</t>
    </r>
  </si>
  <si>
    <t>B&amp;B ARENA SEVILLA (****)</t>
  </si>
  <si>
    <t>https://bit.ly/3G0vnmQ</t>
  </si>
  <si>
    <r>
      <rPr>
        <sz val="11"/>
        <color theme="9" tint="-0.249977111117893"/>
        <rFont val="Calibri"/>
        <family val="2"/>
        <scheme val="minor"/>
      </rPr>
      <t xml:space="preserve">HOOGSEIZOEN </t>
    </r>
    <r>
      <rPr>
        <sz val="11"/>
        <color theme="1"/>
        <rFont val="Calibri"/>
        <family val="2"/>
        <scheme val="minor"/>
      </rPr>
      <t>- Rond de 117 euro</t>
    </r>
  </si>
  <si>
    <r>
      <t>Modern /</t>
    </r>
    <r>
      <rPr>
        <b/>
        <sz val="11"/>
        <color theme="1"/>
        <rFont val="Calibri"/>
        <family val="2"/>
        <scheme val="minor"/>
      </rPr>
      <t xml:space="preserve"> zwembad </t>
    </r>
    <r>
      <rPr>
        <sz val="11"/>
        <color theme="1"/>
        <rFont val="Calibri"/>
        <family val="2"/>
        <scheme val="minor"/>
      </rPr>
      <t>/ tuin / terras /</t>
    </r>
    <r>
      <rPr>
        <b/>
        <sz val="11"/>
        <color theme="1"/>
        <rFont val="Calibri"/>
        <family val="2"/>
        <scheme val="minor"/>
      </rPr>
      <t xml:space="preserve"> 17min rijden naar Sevilla / geen commissie</t>
    </r>
  </si>
  <si>
    <t>Hacienda las tres niñas (***)</t>
  </si>
  <si>
    <t>https://bit.ly/3qQM0uR</t>
  </si>
  <si>
    <r>
      <t xml:space="preserve">Authentiek / zwembad / bar / terras / bbq / tuin </t>
    </r>
    <r>
      <rPr>
        <b/>
        <sz val="11"/>
        <color theme="1"/>
        <rFont val="Calibri"/>
        <family val="2"/>
        <scheme val="minor"/>
      </rPr>
      <t>/ 34 min rijden naar Sevilla / geen commissie</t>
    </r>
  </si>
  <si>
    <t>YIT Vereda Real (****)</t>
  </si>
  <si>
    <t>https://bit.ly/3eThRpk</t>
  </si>
  <si>
    <r>
      <t xml:space="preserve">Authentiek / zwembad / bar/ terras / tuin </t>
    </r>
    <r>
      <rPr>
        <b/>
        <sz val="11"/>
        <color theme="1"/>
        <rFont val="Calibri"/>
        <family val="2"/>
        <scheme val="minor"/>
      </rPr>
      <t>/ 20 min rijden naar Sevilla / geen commissie</t>
    </r>
  </si>
  <si>
    <t>Incheckdatum</t>
  </si>
  <si>
    <t>Uitcheckdatum</t>
  </si>
  <si>
    <t>Richprijs algemeen voor poule</t>
  </si>
  <si>
    <t>Laagseizoen prijs per acco</t>
  </si>
  <si>
    <t>Hoogseizoen prijs per acco</t>
  </si>
  <si>
    <t>Naam accommodatie</t>
  </si>
  <si>
    <t>Advies inkoopkanaal</t>
  </si>
  <si>
    <t>Málaga - BUDGET</t>
  </si>
  <si>
    <t>Málaga - MIDDEN</t>
  </si>
  <si>
    <t>Málaga - MIDDEN PLUS</t>
  </si>
  <si>
    <t>Málaga - LUXE</t>
  </si>
  <si>
    <t>Málaga - STADSAPPT.</t>
  </si>
  <si>
    <t>Málaga - B&amp;B BUITEN</t>
  </si>
  <si>
    <t>El Riad Andaluz</t>
  </si>
  <si>
    <t>Hotel Trebol (*)</t>
  </si>
  <si>
    <t>https://bit.ly/334x1W1</t>
  </si>
  <si>
    <r>
      <t xml:space="preserve">Authentiek/ parkeren </t>
    </r>
    <r>
      <rPr>
        <sz val="11"/>
        <color theme="1"/>
        <rFont val="Calibri"/>
        <family val="2"/>
      </rPr>
      <t>€18</t>
    </r>
    <r>
      <rPr>
        <sz val="9"/>
        <color theme="1"/>
        <rFont val="Calibri"/>
        <family val="2"/>
      </rPr>
      <t xml:space="preserve"> per dag / zonder ontbijt /</t>
    </r>
    <r>
      <rPr>
        <b/>
        <sz val="9"/>
        <color theme="1"/>
        <rFont val="Calibri"/>
        <family val="2"/>
      </rPr>
      <t xml:space="preserve"> 6  min lopen naar kathedraal van Málaga / </t>
    </r>
    <r>
      <rPr>
        <b/>
        <sz val="11"/>
        <color theme="1"/>
        <rFont val="Calibri"/>
        <family val="2"/>
        <scheme val="minor"/>
      </rPr>
      <t>geen commissie</t>
    </r>
  </si>
  <si>
    <t>Elcano (**)</t>
  </si>
  <si>
    <t>https://bit.ly/3qP97WM</t>
  </si>
  <si>
    <r>
      <rPr>
        <sz val="11"/>
        <color theme="9" tint="-0.249977111117893"/>
        <rFont val="Calibri"/>
        <family val="2"/>
        <scheme val="minor"/>
      </rPr>
      <t xml:space="preserve">HOOGSEIZOEN </t>
    </r>
    <r>
      <rPr>
        <sz val="11"/>
        <color theme="1"/>
        <rFont val="Calibri"/>
        <family val="2"/>
        <scheme val="minor"/>
      </rPr>
      <t>- Rond de 75 euro</t>
    </r>
  </si>
  <si>
    <r>
      <t>Authentiek / familiekamers beschikbaar / bar / terras / patio / tuin / geen parkeergelegenheid / zonder ontbijt /</t>
    </r>
    <r>
      <rPr>
        <b/>
        <sz val="11"/>
        <color theme="1"/>
        <rFont val="Calibri"/>
        <family val="2"/>
        <scheme val="minor"/>
      </rPr>
      <t xml:space="preserve"> 10 min rijden naar het centrum van Málaga / geen commissie</t>
    </r>
  </si>
  <si>
    <t>La Casa Mata Central</t>
  </si>
  <si>
    <t>https://bit.ly/31A6WxD</t>
  </si>
  <si>
    <r>
      <t>Authentiek / geen parkeer gelegenheid / geen ontbijt /</t>
    </r>
    <r>
      <rPr>
        <b/>
        <sz val="11"/>
        <color theme="1"/>
        <rFont val="Calibri"/>
        <family val="2"/>
        <scheme val="minor"/>
      </rPr>
      <t xml:space="preserve">  9min lopen naar kathedraal van Málaga / geen commissie</t>
    </r>
  </si>
  <si>
    <t>Carlos V Malaga (**)</t>
  </si>
  <si>
    <t>https://bit.ly/3n0V7rF</t>
  </si>
  <si>
    <r>
      <t>Modern / ontbijt beschikbaar / parkeren 15eur per dag /</t>
    </r>
    <r>
      <rPr>
        <b/>
        <sz val="11"/>
        <color theme="1"/>
        <rFont val="Calibri"/>
        <family val="2"/>
        <scheme val="minor"/>
      </rPr>
      <t xml:space="preserve"> 2min lopen naar kathedraal van Málaga / geen commissie</t>
    </r>
  </si>
  <si>
    <t>https://bit.ly/34jG5H4</t>
  </si>
  <si>
    <r>
      <t>Authentiek / buitenmeubels / parkeren 20eur per dag /</t>
    </r>
    <r>
      <rPr>
        <b/>
        <sz val="11"/>
        <color theme="1"/>
        <rFont val="Calibri"/>
        <family val="2"/>
        <scheme val="minor"/>
      </rPr>
      <t xml:space="preserve">  9min lopen naar kathedraal van Málaga / geen commissie</t>
    </r>
  </si>
  <si>
    <t>Picnic Dreams Boutique Hostel</t>
  </si>
  <si>
    <t>https://bit.ly/3F3fk6y</t>
  </si>
  <si>
    <r>
      <rPr>
        <sz val="11"/>
        <color theme="9" tint="-0.249977111117893"/>
        <rFont val="Calibri"/>
        <family val="2"/>
        <scheme val="minor"/>
      </rPr>
      <t>LAAGSEIZOEN -</t>
    </r>
    <r>
      <rPr>
        <sz val="11"/>
        <color theme="1"/>
        <rFont val="Calibri"/>
        <family val="2"/>
        <scheme val="minor"/>
      </rPr>
      <t xml:space="preserve"> Rond de 55 euro</t>
    </r>
  </si>
  <si>
    <r>
      <t xml:space="preserve"> Modern / restaurant / terras / parkeren 19eur per dag /</t>
    </r>
    <r>
      <rPr>
        <b/>
        <sz val="11"/>
        <color theme="1"/>
        <rFont val="Calibri"/>
        <family val="2"/>
        <scheme val="minor"/>
      </rPr>
      <t xml:space="preserve"> 8min lopen naar kathedraal van Málaga / geen commissie</t>
    </r>
  </si>
  <si>
    <t>Málaga Boutique</t>
  </si>
  <si>
    <t>https://bit.ly/33aGOd8</t>
  </si>
  <si>
    <r>
      <t xml:space="preserve">Modern / parkeren 25eur per dag </t>
    </r>
    <r>
      <rPr>
        <b/>
        <sz val="11"/>
        <color theme="1"/>
        <rFont val="Calibri"/>
        <family val="2"/>
        <scheme val="minor"/>
      </rPr>
      <t>/ 5min lopen naar kathedraal van Málaga / geen commissie</t>
    </r>
  </si>
  <si>
    <t>Dulces Dreams Boutique Hotel </t>
  </si>
  <si>
    <t>https://bit.ly/3JLzIwy</t>
  </si>
  <si>
    <r>
      <t xml:space="preserve">Modern / parkeren 19eur per dag / terras / bar / </t>
    </r>
    <r>
      <rPr>
        <b/>
        <sz val="11"/>
        <color theme="1"/>
        <rFont val="Calibri"/>
        <family val="2"/>
        <scheme val="minor"/>
      </rPr>
      <t xml:space="preserve"> 6min lopen naar kathedraal van Málaga / geen commissie</t>
    </r>
  </si>
  <si>
    <t>Hotel Sur Málaga (**)</t>
  </si>
  <si>
    <t>https://bit.ly/3qVN4h7</t>
  </si>
  <si>
    <r>
      <t xml:space="preserve">Modern / parkeren 15eur per dag </t>
    </r>
    <r>
      <rPr>
        <b/>
        <sz val="11"/>
        <color theme="1"/>
        <rFont val="Calibri"/>
        <family val="2"/>
        <scheme val="minor"/>
      </rPr>
      <t>/ 6min lopen naar kathedraal van Málaga / geen commissie</t>
    </r>
  </si>
  <si>
    <t>Alcazaba Premium Hotel (**)</t>
  </si>
  <si>
    <t>https://bit.ly/3eXHV2D</t>
  </si>
  <si>
    <r>
      <t xml:space="preserve">Authentiek/modern / familiekamers beschikbaar / bar / parkeren 18eur per dag /  </t>
    </r>
    <r>
      <rPr>
        <b/>
        <sz val="11"/>
        <color theme="1"/>
        <rFont val="Calibri"/>
        <family val="2"/>
        <scheme val="minor"/>
      </rPr>
      <t>4min lopen naar kathedraal van Málaga / geen commissie</t>
    </r>
  </si>
  <si>
    <t>Malaga Premium Hotel (***)</t>
  </si>
  <si>
    <t>https://bit.ly/3f1JzAk</t>
  </si>
  <si>
    <r>
      <t>Modern / bar / familiekamers beschikbaar / parkeren 18eur per dag / terras/</t>
    </r>
    <r>
      <rPr>
        <b/>
        <sz val="11"/>
        <color theme="1"/>
        <rFont val="Calibri"/>
        <family val="2"/>
        <scheme val="minor"/>
      </rPr>
      <t xml:space="preserve"> 5min lopen naar kathedraal van Málaga / -7% commissie</t>
    </r>
  </si>
  <si>
    <t>Hotel La Chancla (***)</t>
  </si>
  <si>
    <t>https://bit.ly/3F3m2to</t>
  </si>
  <si>
    <t>Soho Los Naranjos (***)</t>
  </si>
  <si>
    <t>https://bit.ly/34kwLTm</t>
  </si>
  <si>
    <r>
      <t xml:space="preserve">Modern / aan het strand / parkeren 10eur per dag / terras / bar </t>
    </r>
    <r>
      <rPr>
        <b/>
        <sz val="11"/>
        <color theme="1"/>
        <rFont val="Calibri"/>
        <family val="2"/>
        <scheme val="minor"/>
      </rPr>
      <t>/ 11min rijden naar centrum Málaga / -8% commissie</t>
    </r>
  </si>
  <si>
    <r>
      <rPr>
        <sz val="11"/>
        <color theme="1"/>
        <rFont val="Calibri"/>
        <family val="2"/>
        <scheme val="minor"/>
      </rPr>
      <t>Authentiek / familiekamers beschikbaar / parkeren 12,50 per dag</t>
    </r>
    <r>
      <rPr>
        <b/>
        <sz val="11"/>
        <color theme="1"/>
        <rFont val="Calibri"/>
        <family val="2"/>
        <scheme val="minor"/>
      </rPr>
      <t>/ 21min lopen naar kathedraal Málaga / -7% commissie</t>
    </r>
  </si>
  <si>
    <t>Madeinterranea Suites</t>
  </si>
  <si>
    <t>https://bit.ly/3G8Jxma</t>
  </si>
  <si>
    <r>
      <t xml:space="preserve">Authentiek / familiekamers beschikbaar / parkeren 15eur per dag /  </t>
    </r>
    <r>
      <rPr>
        <b/>
        <sz val="11"/>
        <color theme="1"/>
        <rFont val="Calibri"/>
        <family val="2"/>
        <scheme val="minor"/>
      </rPr>
      <t>6min lopen naar kathedraal van Málaga / -6 % commissie</t>
    </r>
  </si>
  <si>
    <t>Hotel Plaza del Castillo (****)</t>
  </si>
  <si>
    <r>
      <t xml:space="preserve">Authentiek / buiten Málaga! / </t>
    </r>
    <r>
      <rPr>
        <b/>
        <sz val="11"/>
        <color theme="1"/>
        <rFont val="Calibri"/>
        <family val="2"/>
        <scheme val="minor"/>
      </rPr>
      <t xml:space="preserve">zwembad / </t>
    </r>
    <r>
      <rPr>
        <sz val="11"/>
        <color theme="1"/>
        <rFont val="Calibri"/>
        <family val="2"/>
        <scheme val="minor"/>
      </rPr>
      <t xml:space="preserve">restaurant / bar </t>
    </r>
    <r>
      <rPr>
        <b/>
        <sz val="11"/>
        <color theme="1"/>
        <rFont val="Calibri"/>
        <family val="2"/>
        <scheme val="minor"/>
      </rPr>
      <t>/  15min rijden naar centrum Málaga / geen commissie</t>
    </r>
  </si>
  <si>
    <t>https://bit.ly/3JPfYrX</t>
  </si>
  <si>
    <t>https://bit.ly/3n5of0Z</t>
  </si>
  <si>
    <r>
      <t xml:space="preserve">Modern/authentiek / bar / parkeren 15eur per dag / </t>
    </r>
    <r>
      <rPr>
        <b/>
        <sz val="11"/>
        <color theme="1"/>
        <rFont val="Calibri"/>
        <family val="2"/>
        <scheme val="minor"/>
      </rPr>
      <t>19min lopen naar kathedraal Málaga / -4% commissie</t>
    </r>
  </si>
  <si>
    <t>Soho Boutique Las Vegas (***)</t>
  </si>
  <si>
    <t>https://bit.ly/3n6FNKd</t>
  </si>
  <si>
    <r>
      <rPr>
        <sz val="11"/>
        <color theme="9" tint="-0.249977111117893"/>
        <rFont val="Calibri"/>
        <family val="2"/>
        <scheme val="minor"/>
      </rPr>
      <t>HOOGSEIZOEN</t>
    </r>
    <r>
      <rPr>
        <sz val="11"/>
        <color theme="1"/>
        <rFont val="Calibri"/>
        <family val="2"/>
        <scheme val="minor"/>
      </rPr>
      <t xml:space="preserve"> - Rond de 160 euro</t>
    </r>
  </si>
  <si>
    <r>
      <rPr>
        <sz val="11"/>
        <color theme="1"/>
        <rFont val="Calibri"/>
        <family val="2"/>
        <scheme val="minor"/>
      </rPr>
      <t xml:space="preserve">Modern/authentiek </t>
    </r>
    <r>
      <rPr>
        <b/>
        <sz val="11"/>
        <color theme="1"/>
        <rFont val="Calibri"/>
        <family val="2"/>
        <scheme val="minor"/>
      </rPr>
      <t>/ zwembad /</t>
    </r>
    <r>
      <rPr>
        <sz val="11"/>
        <color theme="1"/>
        <rFont val="Calibri"/>
        <family val="2"/>
        <scheme val="minor"/>
      </rPr>
      <t xml:space="preserve"> aan het strand </t>
    </r>
    <r>
      <rPr>
        <b/>
        <sz val="11"/>
        <color theme="1"/>
        <rFont val="Calibri"/>
        <family val="2"/>
        <scheme val="minor"/>
      </rPr>
      <t xml:space="preserve"> / </t>
    </r>
    <r>
      <rPr>
        <sz val="11"/>
        <color theme="1"/>
        <rFont val="Calibri"/>
        <family val="2"/>
        <scheme val="minor"/>
      </rPr>
      <t xml:space="preserve">bar / restaurant / parkeren 18 eur per dag / </t>
    </r>
    <r>
      <rPr>
        <b/>
        <sz val="11"/>
        <color theme="1"/>
        <rFont val="Calibri"/>
        <family val="2"/>
        <scheme val="minor"/>
      </rPr>
      <t>19min lopen naar kathedraal Málaga / -6% commissie</t>
    </r>
  </si>
  <si>
    <t>Hotel Palacete de Alamos (****)</t>
  </si>
  <si>
    <t>https://bit.ly/3n3Mflc</t>
  </si>
  <si>
    <r>
      <t xml:space="preserve">Authentiek / bar / familiekamers beschikbaar / parkeren 18eur per dag / </t>
    </r>
    <r>
      <rPr>
        <b/>
        <sz val="11"/>
        <color theme="1"/>
        <rFont val="Calibri"/>
        <family val="2"/>
        <scheme val="minor"/>
      </rPr>
      <t>7min lopen naar kathedraal Málaga / -8% commissie</t>
    </r>
  </si>
  <si>
    <t>Salles Hotel Málaga Centro (****)</t>
  </si>
  <si>
    <t>https://bit.ly/3mZSJld</t>
  </si>
  <si>
    <r>
      <rPr>
        <sz val="11"/>
        <color theme="9" tint="-0.249977111117893"/>
        <rFont val="Calibri"/>
        <family val="2"/>
        <scheme val="minor"/>
      </rPr>
      <t>HOOGSEIZOEN</t>
    </r>
    <r>
      <rPr>
        <sz val="11"/>
        <color theme="1"/>
        <rFont val="Calibri"/>
        <family val="2"/>
        <scheme val="minor"/>
      </rPr>
      <t xml:space="preserve"> - Rond de 190 euro</t>
    </r>
  </si>
  <si>
    <r>
      <rPr>
        <sz val="11"/>
        <color theme="9" tint="-0.249977111117893"/>
        <rFont val="Calibri"/>
        <family val="2"/>
        <scheme val="minor"/>
      </rPr>
      <t>LAAGSEIZOEN</t>
    </r>
    <r>
      <rPr>
        <sz val="11"/>
        <color theme="1"/>
        <rFont val="Calibri"/>
        <family val="2"/>
        <scheme val="minor"/>
      </rPr>
      <t xml:space="preserve"> - Rond de 140 euro</t>
    </r>
  </si>
  <si>
    <r>
      <t>Modern /</t>
    </r>
    <r>
      <rPr>
        <b/>
        <sz val="11"/>
        <color theme="1"/>
        <rFont val="Calibri"/>
        <family val="2"/>
        <scheme val="minor"/>
      </rPr>
      <t xml:space="preserve"> zwembad </t>
    </r>
    <r>
      <rPr>
        <sz val="11"/>
        <color theme="1"/>
        <rFont val="Calibri"/>
        <family val="2"/>
        <scheme val="minor"/>
      </rPr>
      <t xml:space="preserve">/ terras / familiekamers beschikbaar / bar / parkeren tegen kosten </t>
    </r>
    <r>
      <rPr>
        <b/>
        <sz val="11"/>
        <color theme="1"/>
        <rFont val="Calibri"/>
        <family val="2"/>
        <scheme val="minor"/>
      </rPr>
      <t>/ 10min lopen naar kathedraal Málaga / geen commissie</t>
    </r>
  </si>
  <si>
    <t>https://bit.ly/3faOcIl</t>
  </si>
  <si>
    <t>Molina Lario (****)</t>
  </si>
  <si>
    <r>
      <rPr>
        <sz val="11"/>
        <color theme="9" tint="-0.249977111117893"/>
        <rFont val="Calibri"/>
        <family val="2"/>
        <scheme val="minor"/>
      </rPr>
      <t xml:space="preserve">LAAGSEIZOEN </t>
    </r>
    <r>
      <rPr>
        <sz val="11"/>
        <color theme="1"/>
        <rFont val="Calibri"/>
        <family val="2"/>
        <scheme val="minor"/>
      </rPr>
      <t>- Rond de 150 euro</t>
    </r>
  </si>
  <si>
    <t>Gran Hotel Miramar (*****)</t>
  </si>
  <si>
    <t>https://bit.ly/3qbHp7C</t>
  </si>
  <si>
    <r>
      <rPr>
        <sz val="11"/>
        <color theme="1"/>
        <rFont val="Calibri"/>
        <family val="2"/>
        <scheme val="minor"/>
      </rPr>
      <t>Authentiek /</t>
    </r>
    <r>
      <rPr>
        <b/>
        <sz val="11"/>
        <color theme="1"/>
        <rFont val="Calibri"/>
        <family val="2"/>
        <scheme val="minor"/>
      </rPr>
      <t xml:space="preserve"> zwembad</t>
    </r>
    <r>
      <rPr>
        <sz val="11"/>
        <color theme="1"/>
        <rFont val="Calibri"/>
        <family val="2"/>
        <scheme val="minor"/>
      </rPr>
      <t xml:space="preserve"> / familiekamers beschikbaar / parkeren 29eur per dag / terras / tuin / fitness / wellnessfaciliteiten / </t>
    </r>
    <r>
      <rPr>
        <b/>
        <sz val="11"/>
        <color theme="1"/>
        <rFont val="Calibri"/>
        <family val="2"/>
        <scheme val="minor"/>
      </rPr>
      <t xml:space="preserve"> 14min lopen naar kathedraal Málaga / -9% commissie</t>
    </r>
  </si>
  <si>
    <r>
      <rPr>
        <sz val="11"/>
        <color theme="1"/>
        <rFont val="Calibri"/>
        <family val="2"/>
        <scheme val="minor"/>
      </rPr>
      <t>Modern /</t>
    </r>
    <r>
      <rPr>
        <b/>
        <sz val="11"/>
        <color theme="1"/>
        <rFont val="Calibri"/>
        <family val="2"/>
        <scheme val="minor"/>
      </rPr>
      <t xml:space="preserve"> zwembad </t>
    </r>
    <r>
      <rPr>
        <sz val="11"/>
        <color theme="1"/>
        <rFont val="Calibri"/>
        <family val="2"/>
        <scheme val="minor"/>
      </rPr>
      <t xml:space="preserve">/ familiekamers beschikbaar / bar / terras / parkeren 23eur per dag </t>
    </r>
    <r>
      <rPr>
        <b/>
        <sz val="11"/>
        <color theme="1"/>
        <rFont val="Calibri"/>
        <family val="2"/>
        <scheme val="minor"/>
      </rPr>
      <t>/ 1min lopen naar kathedraal Málaga / -9% commissie</t>
    </r>
  </si>
  <si>
    <t>Vincci Selección Posada del Patio (*****)</t>
  </si>
  <si>
    <t>https://bit.ly/3ncSN14</t>
  </si>
  <si>
    <r>
      <t xml:space="preserve">Modern/authentiek </t>
    </r>
    <r>
      <rPr>
        <b/>
        <sz val="11"/>
        <color theme="1"/>
        <rFont val="Calibri"/>
        <family val="2"/>
        <scheme val="minor"/>
      </rPr>
      <t xml:space="preserve">/ zwembad </t>
    </r>
    <r>
      <rPr>
        <sz val="11"/>
        <color theme="1"/>
        <rFont val="Calibri"/>
        <family val="2"/>
        <scheme val="minor"/>
      </rPr>
      <t xml:space="preserve">/ parkeren 25eur per dag / familiekamers beschikbaar / bar / terras /  </t>
    </r>
    <r>
      <rPr>
        <b/>
        <sz val="11"/>
        <color theme="1"/>
        <rFont val="Calibri"/>
        <family val="2"/>
        <scheme val="minor"/>
      </rPr>
      <t>8min lopen naar kathedraal Málaga / geen commissie</t>
    </r>
  </si>
  <si>
    <r>
      <rPr>
        <sz val="11"/>
        <color theme="9" tint="-0.249977111117893"/>
        <rFont val="Calibri"/>
        <family val="2"/>
        <scheme val="minor"/>
      </rPr>
      <t xml:space="preserve">HOOGSEIZOEN </t>
    </r>
    <r>
      <rPr>
        <sz val="11"/>
        <color theme="1"/>
        <rFont val="Calibri"/>
        <family val="2"/>
        <scheme val="minor"/>
      </rPr>
      <t>- Rond de 300 euro</t>
    </r>
  </si>
  <si>
    <r>
      <rPr>
        <sz val="11"/>
        <color theme="9" tint="-0.249977111117893"/>
        <rFont val="Calibri"/>
        <family val="2"/>
        <scheme val="minor"/>
      </rPr>
      <t xml:space="preserve">LAAGSEIZOEN </t>
    </r>
    <r>
      <rPr>
        <sz val="11"/>
        <color theme="1"/>
        <rFont val="Calibri"/>
        <family val="2"/>
        <scheme val="minor"/>
      </rPr>
      <t>- Rond de 300 euro</t>
    </r>
  </si>
  <si>
    <t>Parador de Málaga Gibralfaro (****)</t>
  </si>
  <si>
    <t>https://bit.ly/3Gki7tG</t>
  </si>
  <si>
    <r>
      <rPr>
        <sz val="11"/>
        <color theme="9" tint="-0.249977111117893"/>
        <rFont val="Calibri"/>
        <family val="2"/>
        <scheme val="minor"/>
      </rPr>
      <t>LAAGSEIZOEN</t>
    </r>
    <r>
      <rPr>
        <sz val="11"/>
        <color theme="1"/>
        <rFont val="Calibri"/>
        <family val="2"/>
        <scheme val="minor"/>
      </rPr>
      <t xml:space="preserve"> - Rond de 200 euro</t>
    </r>
  </si>
  <si>
    <r>
      <t>Authentiek /</t>
    </r>
    <r>
      <rPr>
        <b/>
        <sz val="11"/>
        <color theme="1"/>
        <rFont val="Calibri"/>
        <family val="2"/>
        <scheme val="minor"/>
      </rPr>
      <t xml:space="preserve"> zwembad /</t>
    </r>
    <r>
      <rPr>
        <sz val="11"/>
        <color theme="1"/>
        <rFont val="Calibri"/>
        <family val="2"/>
        <scheme val="minor"/>
      </rPr>
      <t xml:space="preserve"> bar / balkon / terras / tuin /</t>
    </r>
    <r>
      <rPr>
        <b/>
        <sz val="11"/>
        <color theme="1"/>
        <rFont val="Calibri"/>
        <family val="2"/>
        <scheme val="minor"/>
      </rPr>
      <t xml:space="preserve"> 21min lopen naar kathedraal Málaga / -9% commissie</t>
    </r>
  </si>
  <si>
    <t>Palacio Solecio, a Small Luxury Hotel of the World (****)</t>
  </si>
  <si>
    <t>https://bit.ly/3GkiRPu</t>
  </si>
  <si>
    <r>
      <rPr>
        <sz val="11"/>
        <color theme="9" tint="-0.249977111117893"/>
        <rFont val="Calibri"/>
        <family val="2"/>
        <scheme val="minor"/>
      </rPr>
      <t xml:space="preserve">HOOGSEIZOEN </t>
    </r>
    <r>
      <rPr>
        <sz val="11"/>
        <color theme="1"/>
        <rFont val="Calibri"/>
        <family val="2"/>
        <scheme val="minor"/>
      </rPr>
      <t>- Rond de 270 euro</t>
    </r>
  </si>
  <si>
    <r>
      <rPr>
        <sz val="11"/>
        <color theme="1"/>
        <rFont val="Calibri"/>
        <family val="2"/>
        <scheme val="minor"/>
      </rPr>
      <t>Authentiek / familiekamers beschikbaar / bar /  5</t>
    </r>
    <r>
      <rPr>
        <b/>
        <sz val="11"/>
        <color theme="1"/>
        <rFont val="Calibri"/>
        <family val="2"/>
        <scheme val="minor"/>
      </rPr>
      <t>min lopen naar kathedraal Málaga / geen commissie</t>
    </r>
  </si>
  <si>
    <t>Suite Homes Malagueta Beach (***)</t>
  </si>
  <si>
    <t>https://bit.ly/3f8jjV2</t>
  </si>
  <si>
    <r>
      <t xml:space="preserve">Modern / minimaal 2 nachten / geen parkeergelegenheid / eigen keuken /gelegen aan het strand / </t>
    </r>
    <r>
      <rPr>
        <b/>
        <sz val="11"/>
        <color theme="1"/>
        <rFont val="Calibri"/>
        <family val="2"/>
        <scheme val="minor"/>
      </rPr>
      <t>14min lopen naar kathedraal Málaga / geen commissie</t>
    </r>
  </si>
  <si>
    <t>Casa de la Merced Suites (***)</t>
  </si>
  <si>
    <t>https://bit.ly/3zLF3iL</t>
  </si>
  <si>
    <r>
      <rPr>
        <sz val="11"/>
        <color theme="9" tint="-0.249977111117893"/>
        <rFont val="Calibri"/>
        <family val="2"/>
        <scheme val="minor"/>
      </rPr>
      <t xml:space="preserve">LAAGSEIZOEN </t>
    </r>
    <r>
      <rPr>
        <sz val="11"/>
        <color theme="1"/>
        <rFont val="Calibri"/>
        <family val="2"/>
        <scheme val="minor"/>
      </rPr>
      <t>- Rond de 90 euro</t>
    </r>
  </si>
  <si>
    <r>
      <t>Modern / familikamers beschikbaar / geen parkeergelegenheid / eigen keuken</t>
    </r>
    <r>
      <rPr>
        <b/>
        <sz val="11"/>
        <color theme="1"/>
        <rFont val="Calibri"/>
        <family val="2"/>
        <scheme val="minor"/>
      </rPr>
      <t xml:space="preserve"> /  5min lopen naar kathedraal Málaga / geen commissie</t>
    </r>
  </si>
  <si>
    <t>https://bit.ly/3JWWMss</t>
  </si>
  <si>
    <r>
      <t xml:space="preserve">Modern / familiekamers beschikbaar / parkeren 18eur per dag / eigen keuken </t>
    </r>
    <r>
      <rPr>
        <b/>
        <sz val="11"/>
        <color theme="1"/>
        <rFont val="Calibri"/>
        <family val="2"/>
        <scheme val="minor"/>
      </rPr>
      <t>/ 8min lopen naar kathedraal Málaga / -8% commissie</t>
    </r>
  </si>
  <si>
    <t>Apartamentos NONO by Charming Stay (****)</t>
  </si>
  <si>
    <t>Spa del Palacete (****)</t>
  </si>
  <si>
    <t>https://bit.ly/3q7LucN</t>
  </si>
  <si>
    <r>
      <t xml:space="preserve">Modern/authentiek / wellnesscentrum / familiekamers beschikbaar / parkeren 24eur per dag / </t>
    </r>
    <r>
      <rPr>
        <b/>
        <sz val="11"/>
        <color theme="1"/>
        <rFont val="Calibri"/>
        <family val="2"/>
        <scheme val="minor"/>
      </rPr>
      <t>/ 8min lopen naar kathedraal Málaga / geen commissie</t>
    </r>
  </si>
  <si>
    <t>Villa Antumalal B&amp;B (****)</t>
  </si>
  <si>
    <t>https://bit.ly/3f4H3JD</t>
  </si>
  <si>
    <r>
      <rPr>
        <sz val="11"/>
        <color theme="9" tint="-0.249977111117893"/>
        <rFont val="Calibri"/>
        <family val="2"/>
        <scheme val="minor"/>
      </rPr>
      <t xml:space="preserve">LAAGSEIZOEN </t>
    </r>
    <r>
      <rPr>
        <sz val="11"/>
        <color theme="1"/>
        <rFont val="Calibri"/>
        <family val="2"/>
        <scheme val="minor"/>
      </rPr>
      <t>- Rond de 110 euro</t>
    </r>
  </si>
  <si>
    <r>
      <t>Modern/authentiek /</t>
    </r>
    <r>
      <rPr>
        <b/>
        <sz val="11"/>
        <color theme="1"/>
        <rFont val="Calibri"/>
        <family val="2"/>
        <scheme val="minor"/>
      </rPr>
      <t xml:space="preserve"> zwembad</t>
    </r>
    <r>
      <rPr>
        <sz val="11"/>
        <color theme="1"/>
        <rFont val="Calibri"/>
        <family val="2"/>
        <scheme val="minor"/>
      </rPr>
      <t xml:space="preserve"> / terras / tuin / </t>
    </r>
    <r>
      <rPr>
        <b/>
        <sz val="11"/>
        <color theme="1"/>
        <rFont val="Calibri"/>
        <family val="2"/>
        <scheme val="minor"/>
      </rPr>
      <t>15 min rijden naar  Málaga / geen commissie</t>
    </r>
  </si>
  <si>
    <t>Cádiz - BUDGET</t>
  </si>
  <si>
    <t>Cádiz - MIDDEN</t>
  </si>
  <si>
    <t>Cádiz - LUXE</t>
  </si>
  <si>
    <t>Cádiz- STADSAPPT.</t>
  </si>
  <si>
    <t>Pension Cádiz</t>
  </si>
  <si>
    <t>Pension</t>
  </si>
  <si>
    <r>
      <t>Authentiek/modern / familiekamers beschikbaar / geen parkeergelegenheid /</t>
    </r>
    <r>
      <rPr>
        <b/>
        <sz val="11"/>
        <color theme="1"/>
        <rFont val="Calibri"/>
        <family val="2"/>
        <scheme val="minor"/>
      </rPr>
      <t xml:space="preserve"> 6 min lopen naar het kathedraal / geen commissie</t>
    </r>
  </si>
  <si>
    <t>https://bit.ly/34XBg6O</t>
  </si>
  <si>
    <r>
      <rPr>
        <sz val="11"/>
        <color theme="9" tint="-0.249977111117893"/>
        <rFont val="Calibri"/>
        <family val="2"/>
        <scheme val="minor"/>
      </rPr>
      <t xml:space="preserve">LAAGSEIZOEN </t>
    </r>
    <r>
      <rPr>
        <sz val="11"/>
        <color theme="1"/>
        <rFont val="Calibri"/>
        <family val="2"/>
        <scheme val="minor"/>
      </rPr>
      <t>- Rond de 30 euro</t>
    </r>
  </si>
  <si>
    <t>Hotel Alquimia Cadiz</t>
  </si>
  <si>
    <t>https://bit.ly/3Kf2l5w</t>
  </si>
  <si>
    <r>
      <t xml:space="preserve">Authentiek / Familiekamers beschikbaar / gedeelde lounge / terras / tuin / parkeren 15eur per dag / </t>
    </r>
    <r>
      <rPr>
        <b/>
        <sz val="11"/>
        <color theme="1"/>
        <rFont val="Calibri"/>
        <family val="2"/>
        <scheme val="minor"/>
      </rPr>
      <t>13 min lopen naar het kathedraal / geen commissie</t>
    </r>
  </si>
  <si>
    <t>Palacete de La Alameda</t>
  </si>
  <si>
    <t>Herberg</t>
  </si>
  <si>
    <t>https://bit.ly/3KcsySl</t>
  </si>
  <si>
    <r>
      <t>Authentiek / terras / patio / tuin / parkeren 14eur per dag / geen ontbijt/</t>
    </r>
    <r>
      <rPr>
        <b/>
        <sz val="11"/>
        <color theme="1"/>
        <rFont val="Calibri"/>
        <family val="2"/>
        <scheme val="minor"/>
      </rPr>
      <t xml:space="preserve"> 14 min lopen naar het kathedraal / geen commissie</t>
    </r>
  </si>
  <si>
    <t>Plaza de la Luz Cádiz (***)</t>
  </si>
  <si>
    <t>https://bit.ly/3qzzIIn</t>
  </si>
  <si>
    <r>
      <t xml:space="preserve">Modern / familiekamers beschikbaar / terras / geen ontbijt / parkeren 18eur per dag / </t>
    </r>
    <r>
      <rPr>
        <b/>
        <sz val="11"/>
        <color theme="1"/>
        <rFont val="Calibri"/>
        <family val="2"/>
        <scheme val="minor"/>
      </rPr>
      <t>13 min lopen naar het kathedraal / -3% commissie</t>
    </r>
  </si>
  <si>
    <t>Puerta de Algadir (*)</t>
  </si>
  <si>
    <t>https://bit.ly/3256A2g</t>
  </si>
  <si>
    <t>Hostal San Francisco (*)</t>
  </si>
  <si>
    <t>https://bit.ly/3GDydym</t>
  </si>
  <si>
    <r>
      <t xml:space="preserve">Buiten Cádiz! / Authentiek / familiekamers beschikbaar / bar / terras / tuin / spellenkamer / gedeelde lounge / </t>
    </r>
    <r>
      <rPr>
        <b/>
        <sz val="11"/>
        <color theme="1"/>
        <rFont val="Calibri"/>
        <family val="2"/>
        <scheme val="minor"/>
      </rPr>
      <t xml:space="preserve">25 min rijden naar Cádiz / </t>
    </r>
  </si>
  <si>
    <r>
      <t xml:space="preserve">Moder/authentiek / geen parkeergelegenheid / geen ontbijt / </t>
    </r>
    <r>
      <rPr>
        <b/>
        <sz val="11"/>
        <color theme="1"/>
        <rFont val="Calibri"/>
        <family val="2"/>
        <scheme val="minor"/>
      </rPr>
      <t xml:space="preserve"> 8 min lopen naar het kathedraal / geen commissie</t>
    </r>
  </si>
  <si>
    <t>Hotel La Catedral (***)</t>
  </si>
  <si>
    <t>https://bit.ly/3GCD9DS</t>
  </si>
  <si>
    <t>Hotel Spa Cádiz Plaza (****)</t>
  </si>
  <si>
    <t>https://bit.ly/3fuIkJV</t>
  </si>
  <si>
    <r>
      <t>Modern/authentiek /</t>
    </r>
    <r>
      <rPr>
        <b/>
        <sz val="11"/>
        <color theme="1"/>
        <rFont val="Calibri"/>
        <family val="2"/>
        <scheme val="minor"/>
      </rPr>
      <t xml:space="preserve"> zwembad </t>
    </r>
    <r>
      <rPr>
        <sz val="11"/>
        <color theme="1"/>
        <rFont val="Calibri"/>
        <family val="2"/>
        <scheme val="minor"/>
      </rPr>
      <t xml:space="preserve">/ terras / bar / gedeelde lounge / geen parkeergelegenheid / geen ontbijt </t>
    </r>
    <r>
      <rPr>
        <b/>
        <sz val="11"/>
        <color theme="1"/>
        <rFont val="Calibri"/>
        <family val="2"/>
        <scheme val="minor"/>
      </rPr>
      <t>/  2 min lopen naar het kathedraal / geen commissie</t>
    </r>
  </si>
  <si>
    <t>Francia y Paris (***)</t>
  </si>
  <si>
    <t>https://bit.ly/3rrJRGd</t>
  </si>
  <si>
    <r>
      <t xml:space="preserve">Modern/authentiek / geen parkeergelegenheid / terras / bar / familiekamers beschikbaar / </t>
    </r>
    <r>
      <rPr>
        <b/>
        <sz val="11"/>
        <color theme="1"/>
        <rFont val="Calibri"/>
        <family val="2"/>
        <scheme val="minor"/>
      </rPr>
      <t>9 min lopen naar het kathedraal / geen commissie</t>
    </r>
  </si>
  <si>
    <t>Hotel Argantonio (**)</t>
  </si>
  <si>
    <t>https://bit.ly/3FCwDLQ</t>
  </si>
  <si>
    <r>
      <t>Authentiek / geen parkeergelegenheid / terras / jacuzzi /</t>
    </r>
    <r>
      <rPr>
        <b/>
        <sz val="11"/>
        <color theme="1"/>
        <rFont val="Calibri"/>
        <family val="2"/>
        <scheme val="minor"/>
      </rPr>
      <t xml:space="preserve"> 9 min lopen naar het kathedraal / -5% commissie</t>
    </r>
  </si>
  <si>
    <t>Hotel Patagonia Sur (***)</t>
  </si>
  <si>
    <t>https://bit.ly/3I3mLN0</t>
  </si>
  <si>
    <r>
      <t>Modern / familiekamers beschikbaar / parkeren tegen een toeslag / gedeelde lounge / bar /</t>
    </r>
    <r>
      <rPr>
        <b/>
        <sz val="11"/>
        <color theme="1"/>
        <rFont val="Calibri"/>
        <family val="2"/>
        <scheme val="minor"/>
      </rPr>
      <t xml:space="preserve"> 3 min lopen naar het kathedraal / geen commissie</t>
    </r>
  </si>
  <si>
    <t>Senator Cádiz Spa Hotel (****)</t>
  </si>
  <si>
    <t>https://bit.ly/3GBCKBr</t>
  </si>
  <si>
    <r>
      <rPr>
        <sz val="11"/>
        <color theme="9" tint="-0.249977111117893"/>
        <rFont val="Calibri"/>
        <family val="2"/>
        <scheme val="minor"/>
      </rPr>
      <t>LAAGSEIZOEN</t>
    </r>
    <r>
      <rPr>
        <sz val="11"/>
        <color theme="1"/>
        <rFont val="Calibri"/>
        <family val="2"/>
        <scheme val="minor"/>
      </rPr>
      <t xml:space="preserve"> - Rond de 120 euro</t>
    </r>
  </si>
  <si>
    <t>Plaza Mina Suites (****)</t>
  </si>
  <si>
    <t>https://bit.ly/3A3w7pe</t>
  </si>
  <si>
    <t>Appartementen</t>
  </si>
  <si>
    <r>
      <t xml:space="preserve">Modern / terras / eigen keuken / geen parkeergelegenheid /  </t>
    </r>
    <r>
      <rPr>
        <b/>
        <sz val="11"/>
        <color theme="1"/>
        <rFont val="Calibri"/>
        <family val="2"/>
        <scheme val="minor"/>
      </rPr>
      <t>14 minuten lopen naar het kathedraal / geen commissie</t>
    </r>
  </si>
  <si>
    <t>Hotel Las Cortes De Cádiz (***)</t>
  </si>
  <si>
    <r>
      <t xml:space="preserve">Authentiek/modern / bar / familiekamers beschikbaar / terras / parkeren 18eur per dag / </t>
    </r>
    <r>
      <rPr>
        <b/>
        <sz val="11"/>
        <color theme="1"/>
        <rFont val="Calibri"/>
        <family val="2"/>
        <scheme val="minor"/>
      </rPr>
      <t xml:space="preserve"> 8 min lopen naar het kathedraal / -4%  commissie</t>
    </r>
  </si>
  <si>
    <t>https://bit.ly/3A8cz31</t>
  </si>
  <si>
    <t>Soho Boutique Puerto (***)</t>
  </si>
  <si>
    <t>https://bit.ly/3GEKKBL</t>
  </si>
  <si>
    <r>
      <t xml:space="preserve">Buiten Cádiz! / Modern/authentiek / zwembad / bar / restaurant / familiekamers beschikbaar / terras / parkeren 8eur per dag </t>
    </r>
    <r>
      <rPr>
        <b/>
        <sz val="11"/>
        <color theme="1"/>
        <rFont val="Calibri"/>
        <family val="2"/>
        <scheme val="minor"/>
      </rPr>
      <t>/ 25 min rijden naar Cádiz / geen commissie</t>
    </r>
  </si>
  <si>
    <t> El Armador Casa Palacio (****)</t>
  </si>
  <si>
    <t>https://bit.ly/3nxPzoU</t>
  </si>
  <si>
    <r>
      <t>Modern/authentiek / zwembad / gym / wellness / restaurant / bar / parkeren 19eur per dag / terras / familiekamers beschikbaar /</t>
    </r>
    <r>
      <rPr>
        <b/>
        <sz val="11"/>
        <color theme="1"/>
        <rFont val="Calibri"/>
        <family val="2"/>
        <scheme val="minor"/>
      </rPr>
      <t xml:space="preserve"> 7 minuten lopen naar het kathedraal / geen commissie</t>
    </r>
  </si>
  <si>
    <r>
      <t xml:space="preserve">Modern / aan het strand gelegen / </t>
    </r>
    <r>
      <rPr>
        <b/>
        <sz val="11"/>
        <color theme="1"/>
        <rFont val="Calibri"/>
        <family val="2"/>
        <scheme val="minor"/>
      </rPr>
      <t xml:space="preserve">wellness </t>
    </r>
    <r>
      <rPr>
        <sz val="11"/>
        <color theme="1"/>
        <rFont val="Calibri"/>
        <family val="2"/>
        <scheme val="minor"/>
      </rPr>
      <t xml:space="preserve">/ gym / bar / balkon / terras / parkeren 12 eur per dag / </t>
    </r>
    <r>
      <rPr>
        <b/>
        <sz val="11"/>
        <color theme="1"/>
        <rFont val="Calibri"/>
        <family val="2"/>
        <scheme val="minor"/>
      </rPr>
      <t>10 minuten lopen naar het kathedraal / geen commissie</t>
    </r>
  </si>
  <si>
    <r>
      <t>Modern / geen parkeergelegenheid / eigen keuken /</t>
    </r>
    <r>
      <rPr>
        <b/>
        <sz val="11"/>
        <color theme="1"/>
        <rFont val="Calibri"/>
        <family val="2"/>
        <scheme val="minor"/>
      </rPr>
      <t xml:space="preserve"> 10 min lopen naar het kathedraal / geen  commissie</t>
    </r>
  </si>
  <si>
    <t>Parador de Cádiz (****)</t>
  </si>
  <si>
    <r>
      <rPr>
        <sz val="11"/>
        <color theme="9" tint="-0.249977111117893"/>
        <rFont val="Calibri"/>
        <family val="2"/>
        <scheme val="minor"/>
      </rPr>
      <t>HOOGSEIZOEN</t>
    </r>
    <r>
      <rPr>
        <sz val="11"/>
        <color theme="1"/>
        <rFont val="Calibri"/>
        <family val="2"/>
        <scheme val="minor"/>
      </rPr>
      <t xml:space="preserve"> - Rond de 200 euro</t>
    </r>
  </si>
  <si>
    <t>https://bit.ly/33HCdQ7</t>
  </si>
  <si>
    <r>
      <t xml:space="preserve"> Modern / zwembad / wellness / bar / parkeren 17eur per dag / terras / fitness </t>
    </r>
    <r>
      <rPr>
        <b/>
        <sz val="11"/>
        <color theme="1"/>
        <rFont val="Calibri"/>
        <family val="2"/>
        <scheme val="minor"/>
      </rPr>
      <t>/ 16 min lopen naar het kathedraal / -10%  commissie</t>
    </r>
  </si>
  <si>
    <t>Cadiz Inn Suites &amp; Apartments (***)</t>
  </si>
  <si>
    <r>
      <t xml:space="preserve">Modern / zwembad / eigen keuken / zonneterras / parkeren 14,95 per dag / solarium / </t>
    </r>
    <r>
      <rPr>
        <b/>
        <sz val="11"/>
        <color theme="1"/>
        <rFont val="Calibri"/>
        <family val="2"/>
        <scheme val="minor"/>
      </rPr>
      <t>6 min lopen naar het kathedraal / geen  commissie</t>
    </r>
  </si>
  <si>
    <r>
      <rPr>
        <sz val="11"/>
        <color theme="9" tint="-0.249977111117893"/>
        <rFont val="Calibri"/>
        <family val="2"/>
        <scheme val="minor"/>
      </rPr>
      <t xml:space="preserve">HOOGSEIZOEN </t>
    </r>
    <r>
      <rPr>
        <sz val="11"/>
        <color theme="1"/>
        <rFont val="Calibri"/>
        <family val="2"/>
        <scheme val="minor"/>
      </rPr>
      <t>- Rond de 95 euro</t>
    </r>
  </si>
  <si>
    <t>https://bit.ly/3tAwoig</t>
  </si>
  <si>
    <t>Casa Patio del Panadero (***)</t>
  </si>
  <si>
    <t xml:space="preserve">Appartementen </t>
  </si>
  <si>
    <t>https://bit.ly/3tAy4Zc</t>
  </si>
  <si>
    <r>
      <t>Modern / eigen keuken / parkeren 12eur per dag /  /</t>
    </r>
    <r>
      <rPr>
        <b/>
        <sz val="11"/>
        <color theme="1"/>
        <rFont val="Calibri"/>
        <family val="2"/>
        <scheme val="minor"/>
      </rPr>
      <t xml:space="preserve"> 11 min lopen naar het kathedraal / geen  commissie</t>
    </r>
  </si>
  <si>
    <t>Jerez de la Frontera - BUDGET</t>
  </si>
  <si>
    <t>Jerez de la Frontera - MIDDEN</t>
  </si>
  <si>
    <t>Jerez de la Frontera - LUXE</t>
  </si>
  <si>
    <t>Jerez de la Frontera - STADSAPPT.</t>
  </si>
  <si>
    <t xml:space="preserve">Jerez de la Frontera - B&amp;B </t>
  </si>
  <si>
    <t>Hotel Doña Blanca (***)</t>
  </si>
  <si>
    <t>https://bit.ly/3rCuZou</t>
  </si>
  <si>
    <r>
      <t xml:space="preserve">Modern / familiekamers beschikbaar / terras / parkeren 12eur per dag / bar / gedeelde lounge / </t>
    </r>
    <r>
      <rPr>
        <b/>
        <sz val="11"/>
        <color theme="1"/>
        <rFont val="Calibri"/>
        <family val="2"/>
        <scheme val="minor"/>
      </rPr>
      <t>8 min lopen naar het kathedraal / geen commissie</t>
    </r>
  </si>
  <si>
    <t>Hotel Palacio Garvey (****)</t>
  </si>
  <si>
    <t>https://bit.ly/33RAwzk</t>
  </si>
  <si>
    <r>
      <t xml:space="preserve">Authentiek/modern / bar / terras / parkeren 12,10eur per dag / hot tub / gedeelde lounge / </t>
    </r>
    <r>
      <rPr>
        <b/>
        <sz val="11"/>
        <color theme="1"/>
        <rFont val="Calibri"/>
        <family val="2"/>
        <scheme val="minor"/>
      </rPr>
      <t>7min lopen naar het kathedraal / geen commissie</t>
    </r>
  </si>
  <si>
    <t>Hotel Soho Boutique Jerez &amp; Spa (****)</t>
  </si>
  <si>
    <t>https://bit.ly/3h3NDRt</t>
  </si>
  <si>
    <r>
      <t xml:space="preserve">Modern/authentiek / </t>
    </r>
    <r>
      <rPr>
        <b/>
        <sz val="11"/>
        <color theme="1"/>
        <rFont val="Calibri"/>
        <family val="2"/>
        <scheme val="minor"/>
      </rPr>
      <t>zwembad / wellness</t>
    </r>
    <r>
      <rPr>
        <sz val="11"/>
        <color theme="1"/>
        <rFont val="Calibri"/>
        <family val="2"/>
        <scheme val="minor"/>
      </rPr>
      <t xml:space="preserve"> / terras / parkeren 10eur per dag /</t>
    </r>
    <r>
      <rPr>
        <b/>
        <sz val="11"/>
        <color theme="1"/>
        <rFont val="Calibri"/>
        <family val="2"/>
        <scheme val="minor"/>
      </rPr>
      <t xml:space="preserve"> 14 min lopen naar het kathedraal / -11% commissie</t>
    </r>
  </si>
  <si>
    <t>Villa Jerez (*****)</t>
  </si>
  <si>
    <t>https://bit.ly/3JIxVaK</t>
  </si>
  <si>
    <r>
      <t xml:space="preserve">Modern / </t>
    </r>
    <r>
      <rPr>
        <b/>
        <sz val="11"/>
        <color theme="1"/>
        <rFont val="Calibri"/>
        <family val="2"/>
        <scheme val="minor"/>
      </rPr>
      <t>zwembad</t>
    </r>
    <r>
      <rPr>
        <sz val="11"/>
        <color theme="1"/>
        <rFont val="Calibri"/>
        <family val="2"/>
        <scheme val="minor"/>
      </rPr>
      <t xml:space="preserve"> / restaurant / bar / terras / tuin / wellness </t>
    </r>
    <r>
      <rPr>
        <b/>
        <sz val="11"/>
        <color theme="1"/>
        <rFont val="Calibri"/>
        <family val="2"/>
        <scheme val="minor"/>
      </rPr>
      <t>/ 24 m in lopen naar het kathedraal / -12% commissie</t>
    </r>
  </si>
  <si>
    <t>https://bit.ly/3H9BK7c</t>
  </si>
  <si>
    <t xml:space="preserve"> La Gitanilla Alojamiento con Encanto (****)</t>
  </si>
  <si>
    <r>
      <t xml:space="preserve">Authentiek / terras / geen parkeergelegenheid / </t>
    </r>
    <r>
      <rPr>
        <b/>
        <sz val="11"/>
        <color theme="1"/>
        <rFont val="Calibri"/>
        <family val="2"/>
        <scheme val="minor"/>
      </rPr>
      <t>3 min lopen naar kathedraal / geen commissie</t>
    </r>
  </si>
  <si>
    <t>Casa Seven Jerez (****)</t>
  </si>
  <si>
    <t>Hotel YIT Casa Grande (****)</t>
  </si>
  <si>
    <t>Astuto Boutique Jerez - Adults Only (****)</t>
  </si>
  <si>
    <t>Casa Museo Jerez Centro (***)</t>
  </si>
  <si>
    <t>Hotel Casa Palacio María Luisa (*****)</t>
  </si>
  <si>
    <t>Hotel Bodega Tio Pepe (****)</t>
  </si>
  <si>
    <t>Hotel Nova Centro (**)</t>
  </si>
  <si>
    <t>Palacio del Virrey Laserna</t>
  </si>
  <si>
    <t>Pure&amp;Luxurious Andalusian essence by Musgo Guest (***)</t>
  </si>
  <si>
    <t>Hotel Trafalgar (***)</t>
  </si>
  <si>
    <t>Catedral Suites Jerez (**)</t>
  </si>
  <si>
    <t>Hotel Duques de Medinaceli (*****)</t>
  </si>
  <si>
    <t>Casa Palacio Jerezana (****)</t>
  </si>
  <si>
    <t>Casa Viña de Alcántara</t>
  </si>
  <si>
    <t xml:space="preserve">B&amp;B / hotel </t>
  </si>
  <si>
    <t>https://bit.ly/3BGTmpU</t>
  </si>
  <si>
    <r>
      <t xml:space="preserve">Authentiek / familiekamers beschikbaar / geen ontbijt / bar / geen parkeergelegenheid </t>
    </r>
    <r>
      <rPr>
        <b/>
        <sz val="11"/>
        <color theme="1"/>
        <rFont val="Calibri"/>
        <family val="2"/>
        <scheme val="minor"/>
      </rPr>
      <t>/ 9 min lopen naar kathedraal /geen commissie</t>
    </r>
  </si>
  <si>
    <t>https://bit.ly/3H9eeHA</t>
  </si>
  <si>
    <r>
      <t xml:space="preserve">Authentiek / min. 2 nachten / terras / geen parkeergelegenheid / eigen keuken / </t>
    </r>
    <r>
      <rPr>
        <b/>
        <sz val="11"/>
        <color theme="1"/>
        <rFont val="Calibri"/>
        <family val="2"/>
        <scheme val="minor"/>
      </rPr>
      <t>4 min lopen naar kathedraal / geen commissie</t>
    </r>
  </si>
  <si>
    <t>https://bit.ly/3h46N9J</t>
  </si>
  <si>
    <r>
      <t>Modern/authentiek / bar / terras / familiekamers beschikbaar / parkeren 15eu per dag /</t>
    </r>
    <r>
      <rPr>
        <b/>
        <sz val="11"/>
        <color theme="1"/>
        <rFont val="Calibri"/>
        <family val="2"/>
        <scheme val="minor"/>
      </rPr>
      <t xml:space="preserve"> 8 min lopen naar kathedraal / -11% commissie</t>
    </r>
  </si>
  <si>
    <t>https://bit.ly/36qe1Tr</t>
  </si>
  <si>
    <r>
      <t xml:space="preserve">modern/authenthiek / terras / tuin / bar / geen parkeergelegenheid </t>
    </r>
    <r>
      <rPr>
        <b/>
        <sz val="11"/>
        <color theme="1"/>
        <rFont val="Calibri"/>
        <family val="2"/>
        <scheme val="minor"/>
      </rPr>
      <t>/ 9min lopen naar kathedraal / geen commissie</t>
    </r>
  </si>
  <si>
    <t>https://bit.ly/3p69Cfc</t>
  </si>
  <si>
    <r>
      <t>Authentiek /</t>
    </r>
    <r>
      <rPr>
        <b/>
        <sz val="11"/>
        <color theme="1"/>
        <rFont val="Calibri"/>
        <family val="2"/>
        <scheme val="minor"/>
      </rPr>
      <t xml:space="preserve"> zwembad </t>
    </r>
    <r>
      <rPr>
        <sz val="11"/>
        <color theme="1"/>
        <rFont val="Calibri"/>
        <family val="2"/>
        <scheme val="minor"/>
      </rPr>
      <t xml:space="preserve">/ restaurant / bar / terras / tuin / betaald parkeren / wellness </t>
    </r>
    <r>
      <rPr>
        <b/>
        <sz val="11"/>
        <color theme="1"/>
        <rFont val="Calibri"/>
        <family val="2"/>
        <scheme val="minor"/>
      </rPr>
      <t>/ 1 min lopen naar kathedraal / geen commissie</t>
    </r>
  </si>
  <si>
    <r>
      <rPr>
        <sz val="11"/>
        <color theme="9" tint="-0.249977111117893"/>
        <rFont val="Calibri"/>
        <family val="2"/>
        <scheme val="minor"/>
      </rPr>
      <t>LAAGSEIZOEN</t>
    </r>
    <r>
      <rPr>
        <sz val="11"/>
        <color theme="1"/>
        <rFont val="Calibri"/>
        <family val="2"/>
        <scheme val="minor"/>
      </rPr>
      <t xml:space="preserve"> - Rond de 150 euro</t>
    </r>
  </si>
  <si>
    <t>https://bit.ly/33GtKgn</t>
  </si>
  <si>
    <r>
      <t xml:space="preserve">Authentiek / eigen keuken / terras / tuin / spellenkamer / solarium / geen parkeergelegenheid / </t>
    </r>
    <r>
      <rPr>
        <b/>
        <sz val="11"/>
        <color theme="1"/>
        <rFont val="Calibri"/>
        <family val="2"/>
        <scheme val="minor"/>
      </rPr>
      <t>6 min lopen naar kathedraal / geen commissie</t>
    </r>
  </si>
  <si>
    <t>Homestay</t>
  </si>
  <si>
    <t>https://bit.ly/3h9BvOZ</t>
  </si>
  <si>
    <r>
      <t xml:space="preserve">Authentiek / zwembad / tuin / parkeren 14 eur per dag / geen ontbijt / </t>
    </r>
    <r>
      <rPr>
        <b/>
        <sz val="11"/>
        <color theme="1"/>
        <rFont val="Calibri"/>
        <family val="2"/>
        <scheme val="minor"/>
      </rPr>
      <t>2min naar kathedraal / geen commissie</t>
    </r>
  </si>
  <si>
    <t>https://bit.ly/3p8Ju37</t>
  </si>
  <si>
    <r>
      <t xml:space="preserve">Authentiek/modern / balkon / terras / tuin / eigen keuken / geen parkeergelegenheid </t>
    </r>
    <r>
      <rPr>
        <b/>
        <sz val="11"/>
        <color theme="1"/>
        <rFont val="Calibri"/>
        <family val="2"/>
        <scheme val="minor"/>
      </rPr>
      <t xml:space="preserve">/ 4min lopen naar kathedraal / geen commissie </t>
    </r>
  </si>
  <si>
    <t>https://bit.ly/3t01D4o</t>
  </si>
  <si>
    <r>
      <t xml:space="preserve">Modern / familiekamers beschikbaar / parkeren 6eur per dag </t>
    </r>
    <r>
      <rPr>
        <b/>
        <sz val="11"/>
        <color theme="1"/>
        <rFont val="Calibri"/>
        <family val="2"/>
        <scheme val="minor"/>
      </rPr>
      <t>/ 8min lopen naar kathedraal / geen commissie</t>
    </r>
  </si>
  <si>
    <t>https://bit.ly/33GBS0n</t>
  </si>
  <si>
    <r>
      <t xml:space="preserve">Authentiek / familiekamers beschikbaar / geen parkeergelegenheid / geen ontbijt/ terras / </t>
    </r>
    <r>
      <rPr>
        <b/>
        <sz val="11"/>
        <color theme="1"/>
        <rFont val="Calibri"/>
        <family val="2"/>
        <scheme val="minor"/>
      </rPr>
      <t>2 min lopen naar kathedraal / geen commissie</t>
    </r>
  </si>
  <si>
    <t>https://bit.ly/3p69jAV</t>
  </si>
  <si>
    <r>
      <t>Authentiek /</t>
    </r>
    <r>
      <rPr>
        <b/>
        <sz val="11"/>
        <color theme="1"/>
        <rFont val="Calibri"/>
        <family val="2"/>
        <scheme val="minor"/>
      </rPr>
      <t xml:space="preserve"> zwembad </t>
    </r>
    <r>
      <rPr>
        <sz val="11"/>
        <color theme="1"/>
        <rFont val="Calibri"/>
        <family val="2"/>
        <scheme val="minor"/>
      </rPr>
      <t xml:space="preserve">/ restaurant / bar / tuin / terras / wellness / </t>
    </r>
    <r>
      <rPr>
        <b/>
        <sz val="11"/>
        <color theme="1"/>
        <rFont val="Calibri"/>
        <family val="2"/>
        <scheme val="minor"/>
      </rPr>
      <t>20 min rijden naar Jerez de la Frontera / -4% commissie</t>
    </r>
  </si>
  <si>
    <t>https://bit.ly/3BFRm12</t>
  </si>
  <si>
    <r>
      <t xml:space="preserve">Authentiek / restaurant / bar / buitenhaard / terras / loungeruimte / parkeren 13eur per dag / </t>
    </r>
    <r>
      <rPr>
        <b/>
        <sz val="11"/>
        <color theme="1"/>
        <rFont val="Calibri"/>
        <family val="2"/>
        <scheme val="minor"/>
      </rPr>
      <t>15 min lopen naar kathedraal / geen commissie</t>
    </r>
  </si>
  <si>
    <t>https://bit.ly/34XwyWY</t>
  </si>
  <si>
    <r>
      <rPr>
        <sz val="11"/>
        <color theme="9" tint="-0.249977111117893"/>
        <rFont val="Calibri"/>
        <family val="2"/>
        <scheme val="minor"/>
      </rPr>
      <t xml:space="preserve">HOOGSEIZOEN </t>
    </r>
    <r>
      <rPr>
        <sz val="11"/>
        <color theme="1"/>
        <rFont val="Calibri"/>
        <family val="2"/>
        <scheme val="minor"/>
      </rPr>
      <t>- Rond de 170 euro</t>
    </r>
  </si>
  <si>
    <r>
      <t>Authentiek /</t>
    </r>
    <r>
      <rPr>
        <b/>
        <sz val="11"/>
        <color theme="1"/>
        <rFont val="Calibri"/>
        <family val="2"/>
        <scheme val="minor"/>
      </rPr>
      <t xml:space="preserve"> zwembad </t>
    </r>
    <r>
      <rPr>
        <sz val="11"/>
        <color theme="1"/>
        <rFont val="Calibri"/>
        <family val="2"/>
        <scheme val="minor"/>
      </rPr>
      <t>/ bar / tuin / picknickplaats / balkon / terras /</t>
    </r>
    <r>
      <rPr>
        <b/>
        <sz val="11"/>
        <color theme="1"/>
        <rFont val="Calibri"/>
        <family val="2"/>
        <scheme val="minor"/>
      </rPr>
      <t xml:space="preserve"> 16min rijden naar Jerez de la Frontera / geen commissie</t>
    </r>
  </si>
  <si>
    <t>https://bit.ly/3JLTiYJ</t>
  </si>
  <si>
    <t>El Palacete del Puerto (***)</t>
  </si>
  <si>
    <r>
      <t xml:space="preserve">Authentiek / geen parkeergelegenheid /min 2 nachten / </t>
    </r>
    <r>
      <rPr>
        <b/>
        <sz val="11"/>
        <color theme="1"/>
        <rFont val="Calibri"/>
        <family val="2"/>
        <scheme val="minor"/>
      </rPr>
      <t xml:space="preserve"> gelegen in Puerto de Santa Maria, 25 min rijden naar Jerez de la Frontera / geen commissie</t>
    </r>
  </si>
  <si>
    <r>
      <rPr>
        <sz val="11"/>
        <color theme="9" tint="-0.249977111117893"/>
        <rFont val="Calibri"/>
        <family val="2"/>
        <scheme val="minor"/>
      </rPr>
      <t xml:space="preserve">LAAGSEIZOEN </t>
    </r>
    <r>
      <rPr>
        <sz val="11"/>
        <color theme="1"/>
        <rFont val="Calibri"/>
        <family val="2"/>
        <scheme val="minor"/>
      </rPr>
      <t>- Rond de 75 euro</t>
    </r>
  </si>
  <si>
    <t>La Volandera (***)</t>
  </si>
  <si>
    <t>Landhuis / Yurt</t>
  </si>
  <si>
    <t>https://bit.ly/3v8yo23</t>
  </si>
  <si>
    <r>
      <t>Authentiek / zwembad / terras / tuin / bbq /</t>
    </r>
    <r>
      <rPr>
        <b/>
        <sz val="11"/>
        <color theme="1"/>
        <rFont val="Calibri"/>
        <family val="2"/>
        <scheme val="minor"/>
      </rPr>
      <t xml:space="preserve"> 13 min rijden naar Jerez de la Frontera / geen commissie</t>
    </r>
  </si>
  <si>
    <t>https://bit.ly/3Ha6FAl</t>
  </si>
  <si>
    <r>
      <rPr>
        <sz val="11"/>
        <color theme="9" tint="-0.249977111117893"/>
        <rFont val="Calibri"/>
        <family val="2"/>
        <scheme val="minor"/>
      </rPr>
      <t>HOOGSEIZOEN</t>
    </r>
    <r>
      <rPr>
        <sz val="11"/>
        <color theme="1"/>
        <rFont val="Calibri"/>
        <family val="2"/>
        <scheme val="minor"/>
      </rPr>
      <t xml:space="preserve"> - Rond de 280 euro</t>
    </r>
  </si>
  <si>
    <r>
      <rPr>
        <sz val="11"/>
        <color theme="9" tint="-0.249977111117893"/>
        <rFont val="Calibri"/>
        <family val="2"/>
        <scheme val="minor"/>
      </rPr>
      <t>LAAGSEIZOEN</t>
    </r>
    <r>
      <rPr>
        <sz val="11"/>
        <color theme="1"/>
        <rFont val="Calibri"/>
        <family val="2"/>
        <scheme val="minor"/>
      </rPr>
      <t xml:space="preserve"> - Rond de 240 euro</t>
    </r>
  </si>
  <si>
    <r>
      <t>Authentiek /</t>
    </r>
    <r>
      <rPr>
        <b/>
        <sz val="11"/>
        <color theme="1"/>
        <rFont val="Calibri"/>
        <family val="2"/>
        <scheme val="minor"/>
      </rPr>
      <t xml:space="preserve"> zwembad </t>
    </r>
    <r>
      <rPr>
        <sz val="11"/>
        <color theme="1"/>
        <rFont val="Calibri"/>
        <family val="2"/>
        <scheme val="minor"/>
      </rPr>
      <t xml:space="preserve">/ restaurant / bar / terras / tuin / balkon / fitness / parkeren 28eur per dag / </t>
    </r>
    <r>
      <rPr>
        <b/>
        <sz val="11"/>
        <color theme="1"/>
        <rFont val="Calibri"/>
        <family val="2"/>
        <scheme val="minor"/>
      </rPr>
      <t>6min lopen naar kathedraal / geen commissie</t>
    </r>
  </si>
  <si>
    <t>Arcos de la Frontera - BUDGET</t>
  </si>
  <si>
    <t>Arcos de la Frontera - MIDDEN</t>
  </si>
  <si>
    <t>Arcos de la Frontera - LUXE</t>
  </si>
  <si>
    <t>Arcos de la Frontera - STADSAPPT.</t>
  </si>
  <si>
    <t xml:space="preserve">Arcos de la Frontera - B&amp;B </t>
  </si>
  <si>
    <t>La Casa de Bovedas Charming inn</t>
  </si>
  <si>
    <t>La Posada del Duende</t>
  </si>
  <si>
    <t>Hotel Posada de las Cuevas (*)</t>
  </si>
  <si>
    <t>https://bit.ly/3JL3z7z</t>
  </si>
  <si>
    <r>
      <t xml:space="preserve">Modern/authentiek / terras / bar / parkeren 10eur per dag / </t>
    </r>
    <r>
      <rPr>
        <b/>
        <sz val="11"/>
        <color theme="1"/>
        <rFont val="Calibri"/>
        <family val="2"/>
        <scheme val="minor"/>
      </rPr>
      <t>10min lopen naar Castillo de Arcos / -8% commissie</t>
    </r>
  </si>
  <si>
    <t>Casa Campana (*)</t>
  </si>
  <si>
    <t>https://bit.ly/3JL29tD</t>
  </si>
  <si>
    <r>
      <t>Authentiek / familiekamers beschikbaar / terras / geen parkeergelegenheid /</t>
    </r>
    <r>
      <rPr>
        <b/>
        <sz val="11"/>
        <color theme="1"/>
        <rFont val="Calibri"/>
        <family val="2"/>
        <scheme val="minor"/>
      </rPr>
      <t>3min lopen naar Castillo de Arcos / geen commissie</t>
    </r>
  </si>
  <si>
    <t>La Casa Grande (*)</t>
  </si>
  <si>
    <r>
      <t xml:space="preserve">Authentiek / familiekamers beschikbaar / terras / geen parkeergelegenheid / bar </t>
    </r>
    <r>
      <rPr>
        <b/>
        <sz val="11"/>
        <color theme="1"/>
        <rFont val="Calibri"/>
        <family val="2"/>
        <scheme val="minor"/>
      </rPr>
      <t>/ 3min lopen naar Castillo de Arcos / geen commissie</t>
    </r>
  </si>
  <si>
    <t>https://bit.ly/3BJ5erf</t>
  </si>
  <si>
    <t>Hacienda el Santiscal (***)</t>
  </si>
  <si>
    <t>https://bit.ly/3h6F9cl</t>
  </si>
  <si>
    <r>
      <t>Authentiek /</t>
    </r>
    <r>
      <rPr>
        <b/>
        <sz val="11"/>
        <color theme="1"/>
        <rFont val="Calibri"/>
        <family val="2"/>
        <scheme val="minor"/>
      </rPr>
      <t xml:space="preserve"> zwembad </t>
    </r>
    <r>
      <rPr>
        <sz val="11"/>
        <color theme="1"/>
        <rFont val="Calibri"/>
        <family val="2"/>
        <scheme val="minor"/>
      </rPr>
      <t xml:space="preserve">/ bar / terras / tuin / wellness / </t>
    </r>
    <r>
      <rPr>
        <b/>
        <sz val="11"/>
        <color theme="1"/>
        <rFont val="Calibri"/>
        <family val="2"/>
        <scheme val="minor"/>
      </rPr>
      <t>11min rijden naar Arcos de la Frontera / -11% commissie</t>
    </r>
  </si>
  <si>
    <t>Mesón de la Molinera (***)</t>
  </si>
  <si>
    <t>https://bit.ly/3h71433</t>
  </si>
  <si>
    <r>
      <t>Authentiek /</t>
    </r>
    <r>
      <rPr>
        <b/>
        <sz val="11"/>
        <color theme="1"/>
        <rFont val="Calibri"/>
        <family val="2"/>
        <scheme val="minor"/>
      </rPr>
      <t xml:space="preserve"> zwembad </t>
    </r>
    <r>
      <rPr>
        <sz val="11"/>
        <color theme="1"/>
        <rFont val="Calibri"/>
        <family val="2"/>
        <scheme val="minor"/>
      </rPr>
      <t xml:space="preserve">/ restaurant / bar / terras / tuin / bbq / solarium </t>
    </r>
    <r>
      <rPr>
        <b/>
        <sz val="11"/>
        <color theme="1"/>
        <rFont val="Calibri"/>
        <family val="2"/>
        <scheme val="minor"/>
      </rPr>
      <t>/ 12min rijden naar Arcos de la Frontera / -11% commissie</t>
    </r>
  </si>
  <si>
    <t>Hotel Los Olivos (***)</t>
  </si>
  <si>
    <t>https://bit.ly/3JJ4J3o</t>
  </si>
  <si>
    <r>
      <t xml:space="preserve">Authentiek / familiekamers beschikbaar / bar / terras / tuin / parkeren 10eur per dag / </t>
    </r>
    <r>
      <rPr>
        <b/>
        <sz val="11"/>
        <color theme="1"/>
        <rFont val="Calibri"/>
        <family val="2"/>
        <scheme val="minor"/>
      </rPr>
      <t>9min lopen naar Castillo de Arcos /  -11%  commissie</t>
    </r>
  </si>
  <si>
    <t>https://bit.ly/3vcZ8yf</t>
  </si>
  <si>
    <r>
      <t xml:space="preserve">Authentiek / zwembad / restaurant / bar / tuin / picknick / terras </t>
    </r>
    <r>
      <rPr>
        <b/>
        <sz val="11"/>
        <color theme="1"/>
        <rFont val="Calibri"/>
        <family val="2"/>
        <scheme val="minor"/>
      </rPr>
      <t>/ 8 min rijden naar Arcos de la Frontera / geen commissie</t>
    </r>
  </si>
  <si>
    <r>
      <t>Authenthiek /</t>
    </r>
    <r>
      <rPr>
        <b/>
        <sz val="11"/>
        <color theme="1"/>
        <rFont val="Calibri"/>
        <family val="2"/>
        <scheme val="minor"/>
      </rPr>
      <t xml:space="preserve"> zwembad </t>
    </r>
    <r>
      <rPr>
        <sz val="11"/>
        <color theme="1"/>
        <rFont val="Calibri"/>
        <family val="2"/>
        <scheme val="minor"/>
      </rPr>
      <t>/ terras / tuin / familiekamers beschikbaar /</t>
    </r>
    <r>
      <rPr>
        <b/>
        <sz val="11"/>
        <color theme="1"/>
        <rFont val="Calibri"/>
        <family val="2"/>
        <scheme val="minor"/>
      </rPr>
      <t xml:space="preserve"> 3min lopen naar Castillo de Arcos /  geen  commissie</t>
    </r>
  </si>
  <si>
    <t>https://bit.ly/3sbRSRy</t>
  </si>
  <si>
    <t>Parador de Arcos de la Frontera (****)</t>
  </si>
  <si>
    <t>https://bit.ly/350gELt</t>
  </si>
  <si>
    <r>
      <rPr>
        <sz val="11"/>
        <color theme="9" tint="-0.249977111117893"/>
        <rFont val="Calibri"/>
        <family val="2"/>
        <scheme val="minor"/>
      </rPr>
      <t>HOOGSEIZOEN</t>
    </r>
    <r>
      <rPr>
        <sz val="11"/>
        <color theme="1"/>
        <rFont val="Calibri"/>
        <family val="2"/>
        <scheme val="minor"/>
      </rPr>
      <t xml:space="preserve"> - Rond de 175 euro</t>
    </r>
  </si>
  <si>
    <r>
      <t>Authentiek / restaurant / terras / solarium / geen parkeergelegenheid</t>
    </r>
    <r>
      <rPr>
        <b/>
        <sz val="11"/>
        <color theme="1"/>
        <rFont val="Calibri"/>
        <family val="2"/>
        <scheme val="minor"/>
      </rPr>
      <t xml:space="preserve"> / 0min lopen naar Castillo de Arcos / -16% comissie</t>
    </r>
  </si>
  <si>
    <t>Apartamento Duque de Arcos 2 (***)</t>
  </si>
  <si>
    <t>https://bit.ly/3h6QlG4</t>
  </si>
  <si>
    <t>Santa Maria (***)</t>
  </si>
  <si>
    <t>https://bit.ly/3LP8XbF</t>
  </si>
  <si>
    <t>Cortijo Bablou - Adults only (****)</t>
  </si>
  <si>
    <t>https://bit.ly/3J0Mero</t>
  </si>
  <si>
    <r>
      <rPr>
        <sz val="11"/>
        <color theme="9" tint="-0.249977111117893"/>
        <rFont val="Calibri"/>
        <family val="2"/>
        <scheme val="minor"/>
      </rPr>
      <t>HOOGSEIZOEN</t>
    </r>
    <r>
      <rPr>
        <sz val="11"/>
        <color theme="1"/>
        <rFont val="Calibri"/>
        <family val="2"/>
        <scheme val="minor"/>
      </rPr>
      <t xml:space="preserve"> - Rond de 170 euro</t>
    </r>
  </si>
  <si>
    <r>
      <t xml:space="preserve">Authentiek / </t>
    </r>
    <r>
      <rPr>
        <b/>
        <sz val="11"/>
        <color theme="1"/>
        <rFont val="Calibri"/>
        <family val="2"/>
        <scheme val="minor"/>
      </rPr>
      <t>zwembad</t>
    </r>
    <r>
      <rPr>
        <sz val="11"/>
        <color theme="1"/>
        <rFont val="Calibri"/>
        <family val="2"/>
        <scheme val="minor"/>
      </rPr>
      <t xml:space="preserve"> / terras / tuin / min 2 nachten / Glamping beschikbaar /</t>
    </r>
    <r>
      <rPr>
        <b/>
        <sz val="11"/>
        <color theme="1"/>
        <rFont val="Calibri"/>
        <family val="2"/>
        <scheme val="minor"/>
      </rPr>
      <t xml:space="preserve"> 15 min rijden naar Arcos de la Frontera / geen commissie</t>
    </r>
  </si>
  <si>
    <r>
      <t xml:space="preserve">Modern / terras / tuin / patio / balkon / eigen keuken / 2 slaapkamers / 13min lopen naar Castillo de Arcos /  </t>
    </r>
    <r>
      <rPr>
        <b/>
        <sz val="11"/>
        <color theme="1"/>
        <rFont val="Calibri"/>
        <family val="2"/>
        <scheme val="minor"/>
      </rPr>
      <t>geen  commissie</t>
    </r>
  </si>
  <si>
    <r>
      <t xml:space="preserve">Modern/authentiek / eigen keuken / parkeren 0.70ct per uur  / </t>
    </r>
    <r>
      <rPr>
        <b/>
        <sz val="11"/>
        <color theme="1"/>
        <rFont val="Calibri"/>
        <family val="2"/>
        <scheme val="minor"/>
      </rPr>
      <t>2min lopen naar Castillo de Arcos /  geen  commissie</t>
    </r>
  </si>
  <si>
    <t>Ronda - BUDGET</t>
  </si>
  <si>
    <t>Ronda - MIDDEN</t>
  </si>
  <si>
    <t>Ronda - LUXE</t>
  </si>
  <si>
    <t>Ronda - STADSAPPT.</t>
  </si>
  <si>
    <t xml:space="preserve">Ronda - B&amp;B </t>
  </si>
  <si>
    <t>Hotel Royal (**)</t>
  </si>
  <si>
    <t>Hotel Andalucia (**)</t>
  </si>
  <si>
    <t>Hotel Morales (*)</t>
  </si>
  <si>
    <t>Hotel San Francisco (**)</t>
  </si>
  <si>
    <t>Hotel Colón (*)</t>
  </si>
  <si>
    <t>https://bit.ly/3MEGkhB</t>
  </si>
  <si>
    <t>https://bit.ly/3tLEMcW</t>
  </si>
  <si>
    <t>https://bit.ly/3tMo917</t>
  </si>
  <si>
    <t>https://bit.ly/3pPqbfD</t>
  </si>
  <si>
    <t>https://bit.ly/34v9vCI</t>
  </si>
  <si>
    <t>Hotel Doña Carmen (*)</t>
  </si>
  <si>
    <t>https://bit.ly/3HYr4st</t>
  </si>
  <si>
    <r>
      <t>Authentiek / bar / parkeren 12eur per dag /</t>
    </r>
    <r>
      <rPr>
        <b/>
        <sz val="11"/>
        <color theme="1"/>
        <rFont val="Calibri"/>
        <family val="2"/>
        <scheme val="minor"/>
      </rPr>
      <t xml:space="preserve"> 9 min lopen naar Puente Nuevo / geen commissie</t>
    </r>
  </si>
  <si>
    <r>
      <t xml:space="preserve">Authentiek / Terras / bar / parkeren 12eur dag / </t>
    </r>
    <r>
      <rPr>
        <b/>
        <sz val="11"/>
        <color theme="1"/>
        <rFont val="Calibri"/>
        <family val="2"/>
        <scheme val="minor"/>
      </rPr>
      <t>6 min lopen naar Puente Nuevo / geen commissie</t>
    </r>
  </si>
  <si>
    <r>
      <t>Authentiek / familiekamers beschikbaar / geen parkeergelegeneheid / geen ontbijt /</t>
    </r>
    <r>
      <rPr>
        <b/>
        <sz val="11"/>
        <color theme="1"/>
        <rFont val="Calibri"/>
        <family val="2"/>
        <scheme val="minor"/>
      </rPr>
      <t xml:space="preserve"> 6 min lopen naar Puente Nuevo / -6% commissie</t>
    </r>
  </si>
  <si>
    <r>
      <t xml:space="preserve">Authentiek / bar / parkeren 12eur per dag </t>
    </r>
    <r>
      <rPr>
        <b/>
        <sz val="11"/>
        <color theme="1"/>
        <rFont val="Calibri"/>
        <family val="2"/>
        <scheme val="minor"/>
      </rPr>
      <t>13 min lopen naar Puente Nuevo / -6% commissie</t>
    </r>
  </si>
  <si>
    <r>
      <t xml:space="preserve">Authentiek / familiekamers beschikbaar / parkeren 12eur per dag / </t>
    </r>
    <r>
      <rPr>
        <b/>
        <sz val="11"/>
        <color theme="1"/>
        <rFont val="Calibri"/>
        <family val="2"/>
        <scheme val="minor"/>
      </rPr>
      <t>4 min lopen naar Puente Nuevo / geen commissie</t>
    </r>
  </si>
  <si>
    <r>
      <t xml:space="preserve">Authentiek / parkeren 12eur per dag / </t>
    </r>
    <r>
      <rPr>
        <b/>
        <sz val="11"/>
        <color theme="1"/>
        <rFont val="Calibri"/>
        <family val="2"/>
        <scheme val="minor"/>
      </rPr>
      <t>6 min lopen naar Puente Nuevo / -9% commissie</t>
    </r>
  </si>
  <si>
    <t>Ronda Hotel Polo (***)</t>
  </si>
  <si>
    <t xml:space="preserve">Hotel Ronda Moments </t>
  </si>
  <si>
    <t>Cortijo LA Organic</t>
  </si>
  <si>
    <t>Hotel El Tajo &amp; SPA (***)</t>
  </si>
  <si>
    <t>Hotel Rural Molino del Puente Ronda (***)</t>
  </si>
  <si>
    <t>Salvatierra Guest House (****)</t>
  </si>
  <si>
    <t>Hotel Rural El Cortijo (***)</t>
  </si>
  <si>
    <t>Hotel Don Miguel (****)</t>
  </si>
  <si>
    <t> Hotel Soho Boutique Palacio San Gabriel (****)</t>
  </si>
  <si>
    <t>La Perla Blanca - Ronda (****)</t>
  </si>
  <si>
    <t>Hotel Sevilla (****)</t>
  </si>
  <si>
    <t>Hotel Bodega El Juncal (****)</t>
  </si>
  <si>
    <t>Hotel Montelirio (****)</t>
  </si>
  <si>
    <t>Los Pilares de Ronda Boutique &amp; Hotel (****)</t>
  </si>
  <si>
    <t>https://bit.ly/35GZzqh</t>
  </si>
  <si>
    <t>https://bit.ly/3tICVFV</t>
  </si>
  <si>
    <t>https://bit.ly/3pRjCcq</t>
  </si>
  <si>
    <t>https://bit.ly/3tLqYiD</t>
  </si>
  <si>
    <t>https://bit.ly/375Qs2C</t>
  </si>
  <si>
    <t>https://bit.ly/3pQT5Mo</t>
  </si>
  <si>
    <t>https://bit.ly/3vP929G</t>
  </si>
  <si>
    <t>https://bit.ly/3vS2aIt</t>
  </si>
  <si>
    <t>https://bit.ly/3hTF9g8</t>
  </si>
  <si>
    <t>https://bit.ly/3vStJSf</t>
  </si>
  <si>
    <t>https://bit.ly/3sVN8jf</t>
  </si>
  <si>
    <t>https://bit.ly/3vSDBeO</t>
  </si>
  <si>
    <t>https://bit.ly/35Y7dMJ</t>
  </si>
  <si>
    <r>
      <rPr>
        <sz val="11"/>
        <color theme="9" tint="-0.249977111117893"/>
        <rFont val="Calibri"/>
        <family val="2"/>
        <scheme val="minor"/>
      </rPr>
      <t>LAAGSEIZOEN</t>
    </r>
    <r>
      <rPr>
        <sz val="11"/>
        <color theme="1"/>
        <rFont val="Calibri"/>
        <family val="2"/>
        <scheme val="minor"/>
      </rPr>
      <t xml:space="preserve"> - Rond de 110 euro</t>
    </r>
  </si>
  <si>
    <r>
      <t xml:space="preserve">Authentiek / direct inboeken / familiekamers beschikbaar / geen parkeergelegenheid / solarium / </t>
    </r>
    <r>
      <rPr>
        <b/>
        <sz val="11"/>
        <color theme="1"/>
        <rFont val="Calibri"/>
        <family val="2"/>
        <scheme val="minor"/>
      </rPr>
      <t>4 min lopen naar Puente Nuevo / geen commissie</t>
    </r>
  </si>
  <si>
    <r>
      <t>Authentiek / direct inboeken /</t>
    </r>
    <r>
      <rPr>
        <b/>
        <sz val="11"/>
        <color theme="1"/>
        <rFont val="Calibri"/>
        <family val="2"/>
        <scheme val="minor"/>
      </rPr>
      <t xml:space="preserve"> zwembad </t>
    </r>
    <r>
      <rPr>
        <sz val="11"/>
        <color theme="1"/>
        <rFont val="Calibri"/>
        <family val="2"/>
        <scheme val="minor"/>
      </rPr>
      <t xml:space="preserve">/ terras / tuin /  </t>
    </r>
    <r>
      <rPr>
        <b/>
        <sz val="11"/>
        <color theme="1"/>
        <rFont val="Calibri"/>
        <family val="2"/>
        <scheme val="minor"/>
      </rPr>
      <t>11 min rijden naar Ronda / geen commissie</t>
    </r>
  </si>
  <si>
    <r>
      <t xml:space="preserve">Authentiek/modern / </t>
    </r>
    <r>
      <rPr>
        <b/>
        <sz val="11"/>
        <color theme="1"/>
        <rFont val="Calibri"/>
        <family val="2"/>
        <scheme val="minor"/>
      </rPr>
      <t xml:space="preserve">zwembad </t>
    </r>
    <r>
      <rPr>
        <sz val="11"/>
        <color theme="1"/>
        <rFont val="Calibri"/>
        <family val="2"/>
        <scheme val="minor"/>
      </rPr>
      <t>/ restaurant / bar / terras / parkeren 11eur per dag / fitness /</t>
    </r>
    <r>
      <rPr>
        <b/>
        <sz val="11"/>
        <color theme="1"/>
        <rFont val="Calibri"/>
        <family val="2"/>
        <scheme val="minor"/>
      </rPr>
      <t xml:space="preserve"> 6 min lopen naar Puente Nuevo / -9% commissie</t>
    </r>
  </si>
  <si>
    <r>
      <t>Authentiek /</t>
    </r>
    <r>
      <rPr>
        <b/>
        <sz val="11"/>
        <color theme="1"/>
        <rFont val="Calibri"/>
        <family val="2"/>
        <scheme val="minor"/>
      </rPr>
      <t xml:space="preserve"> zwembad </t>
    </r>
    <r>
      <rPr>
        <sz val="11"/>
        <color theme="1"/>
        <rFont val="Calibri"/>
        <family val="2"/>
        <scheme val="minor"/>
      </rPr>
      <t xml:space="preserve">/ terras / tuin / restaurant / bar / </t>
    </r>
    <r>
      <rPr>
        <b/>
        <sz val="11"/>
        <color theme="1"/>
        <rFont val="Calibri"/>
        <family val="2"/>
        <scheme val="minor"/>
      </rPr>
      <t>12 min rijden naar Ronda / geen commissie</t>
    </r>
  </si>
  <si>
    <r>
      <t xml:space="preserve">Authentiek </t>
    </r>
    <r>
      <rPr>
        <b/>
        <sz val="11"/>
        <color theme="1"/>
        <rFont val="Calibri"/>
        <family val="2"/>
        <scheme val="minor"/>
      </rPr>
      <t xml:space="preserve">/ zwembad </t>
    </r>
    <r>
      <rPr>
        <sz val="11"/>
        <color theme="1"/>
        <rFont val="Calibri"/>
        <family val="2"/>
        <scheme val="minor"/>
      </rPr>
      <t xml:space="preserve">/ restaurant / bar / terras / tuin </t>
    </r>
    <r>
      <rPr>
        <b/>
        <sz val="11"/>
        <color theme="1"/>
        <rFont val="Calibri"/>
        <family val="2"/>
        <scheme val="minor"/>
      </rPr>
      <t>/ 9min rijden naar Ronda / geen commissie</t>
    </r>
  </si>
  <si>
    <r>
      <t xml:space="preserve">Authentiek / restaurant / bar / terras / parkeren 15,50eur per dag </t>
    </r>
    <r>
      <rPr>
        <b/>
        <sz val="11"/>
        <color theme="1"/>
        <rFont val="Calibri"/>
        <family val="2"/>
        <scheme val="minor"/>
      </rPr>
      <t>/ 1 min lopen naar Puente Nuevo / -13% commissie</t>
    </r>
  </si>
  <si>
    <r>
      <t xml:space="preserve">Authentiek / familiekamers beschikbaar / terras / geen parkeergelegenheid </t>
    </r>
    <r>
      <rPr>
        <b/>
        <sz val="11"/>
        <color theme="1"/>
        <rFont val="Calibri"/>
        <family val="2"/>
        <scheme val="minor"/>
      </rPr>
      <t>/ 3 min lopen naar Puente Nuevo / geen commissie</t>
    </r>
  </si>
  <si>
    <r>
      <t xml:space="preserve">Authentiek </t>
    </r>
    <r>
      <rPr>
        <b/>
        <sz val="11"/>
        <color theme="1"/>
        <rFont val="Calibri"/>
        <family val="2"/>
        <scheme val="minor"/>
      </rPr>
      <t>/ zwembad</t>
    </r>
    <r>
      <rPr>
        <sz val="11"/>
        <color theme="1"/>
        <rFont val="Calibri"/>
        <family val="2"/>
        <scheme val="minor"/>
      </rPr>
      <t xml:space="preserve"> / terras / tuin / bbqvoorzieningen /  </t>
    </r>
    <r>
      <rPr>
        <b/>
        <sz val="11"/>
        <color theme="1"/>
        <rFont val="Calibri"/>
        <family val="2"/>
        <scheme val="minor"/>
      </rPr>
      <t>12 min rijden naar Ronda / -7% commissie</t>
    </r>
  </si>
  <si>
    <r>
      <t>Authentiek / parkeren 10eur per dag / restaurant / bar /</t>
    </r>
    <r>
      <rPr>
        <b/>
        <sz val="11"/>
        <color theme="1"/>
        <rFont val="Calibri"/>
        <family val="2"/>
        <scheme val="minor"/>
      </rPr>
      <t xml:space="preserve">  10 min lopen naar Puente Nuevo / geen commissie</t>
    </r>
  </si>
  <si>
    <r>
      <t xml:space="preserve">Authentiek/modern / </t>
    </r>
    <r>
      <rPr>
        <b/>
        <sz val="11"/>
        <color theme="1"/>
        <rFont val="Calibri"/>
        <family val="2"/>
        <scheme val="minor"/>
      </rPr>
      <t>zwembad</t>
    </r>
    <r>
      <rPr>
        <sz val="11"/>
        <color theme="1"/>
        <rFont val="Calibri"/>
        <family val="2"/>
        <scheme val="minor"/>
      </rPr>
      <t xml:space="preserve"> / restaurant / familiekamers beschikbaar / bar / balkon / terras / tuin </t>
    </r>
    <r>
      <rPr>
        <b/>
        <sz val="11"/>
        <color theme="1"/>
        <rFont val="Calibri"/>
        <family val="2"/>
        <scheme val="minor"/>
      </rPr>
      <t>12min rijden naar Ronda / -6% commissie</t>
    </r>
  </si>
  <si>
    <r>
      <t>Authentiek /</t>
    </r>
    <r>
      <rPr>
        <b/>
        <sz val="11"/>
        <color theme="1"/>
        <rFont val="Calibri"/>
        <family val="2"/>
        <scheme val="minor"/>
      </rPr>
      <t>zwembad</t>
    </r>
    <r>
      <rPr>
        <sz val="11"/>
        <color theme="1"/>
        <rFont val="Calibri"/>
        <family val="2"/>
        <scheme val="minor"/>
      </rPr>
      <t xml:space="preserve"> / restaurant / bar / terras / parkeren 20eu per dag </t>
    </r>
    <r>
      <rPr>
        <b/>
        <sz val="11"/>
        <color theme="1"/>
        <rFont val="Calibri"/>
        <family val="2"/>
        <scheme val="minor"/>
      </rPr>
      <t>/ 1 min lopen naar Puente Nuevo / geen commissie</t>
    </r>
  </si>
  <si>
    <r>
      <t>Authentiek / restaurant / bar / buitenhaard / patio / tuin / terras</t>
    </r>
    <r>
      <rPr>
        <b/>
        <sz val="11"/>
        <color theme="1"/>
        <rFont val="Calibri"/>
        <family val="2"/>
        <scheme val="minor"/>
      </rPr>
      <t>16min rijden naar Ronda / -2% commissie</t>
    </r>
  </si>
  <si>
    <t>https://bit.ly/3wzqRtw</t>
  </si>
  <si>
    <r>
      <rPr>
        <sz val="11"/>
        <color theme="9" tint="-0.249977111117893"/>
        <rFont val="Calibri"/>
        <family val="2"/>
        <scheme val="minor"/>
      </rPr>
      <t>HOOGSEIZOEN</t>
    </r>
    <r>
      <rPr>
        <sz val="11"/>
        <color theme="1"/>
        <rFont val="Calibri"/>
        <family val="2"/>
        <scheme val="minor"/>
      </rPr>
      <t xml:space="preserve"> - Rond de 320 euro</t>
    </r>
  </si>
  <si>
    <t>Parador de Ronda (****)</t>
  </si>
  <si>
    <t>https://bit.ly/3tsAXuy</t>
  </si>
  <si>
    <t>https://bit.ly/3tuR4rr</t>
  </si>
  <si>
    <t>Hacienda Los Olivos (****)</t>
  </si>
  <si>
    <t>https://bit.ly/3tsWXoT</t>
  </si>
  <si>
    <t>Catalonia Ronda (****)</t>
  </si>
  <si>
    <t>Hotel Maestranza (****)</t>
  </si>
  <si>
    <t>Catalonia Reina Victoria (****)</t>
  </si>
  <si>
    <t>https://bit.ly/3CZNqJ6</t>
  </si>
  <si>
    <t>https://bit.ly/3CYCzPP</t>
  </si>
  <si>
    <r>
      <t xml:space="preserve">Modern/authentiek / terras / tuin / </t>
    </r>
    <r>
      <rPr>
        <b/>
        <sz val="11"/>
        <color theme="1"/>
        <rFont val="Calibri"/>
        <family val="2"/>
        <scheme val="minor"/>
      </rPr>
      <t>zwembad</t>
    </r>
    <r>
      <rPr>
        <sz val="11"/>
        <color theme="1"/>
        <rFont val="Calibri"/>
        <family val="2"/>
        <scheme val="minor"/>
      </rPr>
      <t xml:space="preserve"> / wellness faciliteiten / </t>
    </r>
    <r>
      <rPr>
        <b/>
        <sz val="11"/>
        <color theme="1"/>
        <rFont val="Calibri"/>
        <family val="2"/>
        <scheme val="minor"/>
      </rPr>
      <t>10min rijden naar Ronda / geen commissie</t>
    </r>
  </si>
  <si>
    <r>
      <t>Authentiek /</t>
    </r>
    <r>
      <rPr>
        <b/>
        <sz val="11"/>
        <color theme="1"/>
        <rFont val="Calibri"/>
        <family val="2"/>
        <scheme val="minor"/>
      </rPr>
      <t xml:space="preserve"> zwembad </t>
    </r>
    <r>
      <rPr>
        <sz val="11"/>
        <color theme="1"/>
        <rFont val="Calibri"/>
        <family val="2"/>
        <scheme val="minor"/>
      </rPr>
      <t xml:space="preserve">/ bar / restaurant / tuin / terras / balkon / parkeren 18eu per dag / solarium </t>
    </r>
    <r>
      <rPr>
        <b/>
        <sz val="11"/>
        <color theme="1"/>
        <rFont val="Calibri"/>
        <family val="2"/>
        <scheme val="minor"/>
      </rPr>
      <t>/ aan de Puente Nuevo / -16% commissie</t>
    </r>
  </si>
  <si>
    <r>
      <t>Authentiek /</t>
    </r>
    <r>
      <rPr>
        <b/>
        <sz val="11"/>
        <color theme="1"/>
        <rFont val="Calibri"/>
        <family val="2"/>
        <scheme val="minor"/>
      </rPr>
      <t xml:space="preserve"> zwembad</t>
    </r>
    <r>
      <rPr>
        <sz val="11"/>
        <color theme="1"/>
        <rFont val="Calibri"/>
        <family val="2"/>
        <scheme val="minor"/>
      </rPr>
      <t xml:space="preserve"> / bbq / patio / terras/ tuin /  </t>
    </r>
    <r>
      <rPr>
        <b/>
        <sz val="11"/>
        <color theme="1"/>
        <rFont val="Calibri"/>
        <family val="2"/>
        <scheme val="minor"/>
      </rPr>
      <t>15 min rijden naar Ronda / geen commmissie</t>
    </r>
  </si>
  <si>
    <r>
      <t xml:space="preserve">Modern/authentiek / restaurant / bar / parkeren 15eu per dag /  </t>
    </r>
    <r>
      <rPr>
        <b/>
        <sz val="11"/>
        <color theme="1"/>
        <rFont val="Calibri"/>
        <family val="2"/>
        <scheme val="minor"/>
      </rPr>
      <t>/ 3 min lopen naar Puente Nuevo / -15% commissie</t>
    </r>
  </si>
  <si>
    <r>
      <t xml:space="preserve">Modern / </t>
    </r>
    <r>
      <rPr>
        <b/>
        <sz val="11"/>
        <color theme="1"/>
        <rFont val="Calibri"/>
        <family val="2"/>
        <scheme val="minor"/>
      </rPr>
      <t>zwembad</t>
    </r>
    <r>
      <rPr>
        <sz val="11"/>
        <color theme="1"/>
        <rFont val="Calibri"/>
        <family val="2"/>
        <scheme val="minor"/>
      </rPr>
      <t xml:space="preserve"> / restaurant / bar / terras / tuin / parkeren 15eur per dag / wellnessfaciliteiten / </t>
    </r>
    <r>
      <rPr>
        <b/>
        <sz val="11"/>
        <color theme="1"/>
        <rFont val="Calibri"/>
        <family val="2"/>
        <scheme val="minor"/>
      </rPr>
      <t>8min lopen naar Puente Nuevo / -11% commissie</t>
    </r>
  </si>
  <si>
    <r>
      <t>Modern/authentiek /</t>
    </r>
    <r>
      <rPr>
        <b/>
        <sz val="11"/>
        <color theme="1"/>
        <rFont val="Calibri"/>
        <family val="2"/>
        <scheme val="minor"/>
      </rPr>
      <t xml:space="preserve"> zwembad </t>
    </r>
    <r>
      <rPr>
        <sz val="11"/>
        <color theme="1"/>
        <rFont val="Calibri"/>
        <family val="2"/>
        <scheme val="minor"/>
      </rPr>
      <t>/ restaurant / bar / terras / parkeren 15eu per dag / wellnessfaciliteiten /</t>
    </r>
    <r>
      <rPr>
        <b/>
        <sz val="11"/>
        <color theme="1"/>
        <rFont val="Calibri"/>
        <family val="2"/>
        <scheme val="minor"/>
      </rPr>
      <t xml:space="preserve"> 3min lopen naar Puente Nuevo / -11% commissie</t>
    </r>
  </si>
  <si>
    <t>Molino Ronda (****)</t>
  </si>
  <si>
    <t>Ronda Romántica Lofts (****)</t>
  </si>
  <si>
    <t>MUSEO B CASCO HISTORICO (***)</t>
  </si>
  <si>
    <t>Apartamentos Avanel (****)</t>
  </si>
  <si>
    <t>Apartamentos La Bola Suite (****)</t>
  </si>
  <si>
    <t xml:space="preserve">Appartement </t>
  </si>
  <si>
    <t>https://bit.ly/3NdOUo0</t>
  </si>
  <si>
    <t>https://bit.ly/3qqVtd0</t>
  </si>
  <si>
    <t>https://bit.ly/3uaXATm</t>
  </si>
  <si>
    <t>https://bit.ly/3IvjPIE</t>
  </si>
  <si>
    <t>https://bit.ly/3JJ2tta</t>
  </si>
  <si>
    <r>
      <rPr>
        <sz val="11"/>
        <color theme="9" tint="-0.249977111117893"/>
        <rFont val="Calibri"/>
        <family val="2"/>
        <scheme val="minor"/>
      </rPr>
      <t xml:space="preserve">LAAGSEIZOEN </t>
    </r>
    <r>
      <rPr>
        <sz val="11"/>
        <color theme="1"/>
        <rFont val="Calibri"/>
        <family val="2"/>
        <scheme val="minor"/>
      </rPr>
      <t>- Rond de 200 euro</t>
    </r>
  </si>
  <si>
    <r>
      <t xml:space="preserve">min. 2 nachten / appartement met 3 slaapkmrs (7pers) / parkeren 13eur per dag / patio / balkon / terras </t>
    </r>
    <r>
      <rPr>
        <b/>
        <sz val="11"/>
        <color theme="1"/>
        <rFont val="Calibri"/>
        <family val="2"/>
        <scheme val="minor"/>
      </rPr>
      <t>/ 5min lopen naar Puente Nuevo / geen commissie</t>
    </r>
  </si>
  <si>
    <r>
      <t>min. 2 nachten /Authentiek / appartement met 2 slaapkamers /</t>
    </r>
    <r>
      <rPr>
        <b/>
        <sz val="11"/>
        <color theme="1"/>
        <rFont val="Calibri"/>
        <family val="2"/>
        <scheme val="minor"/>
      </rPr>
      <t xml:space="preserve"> zwembad</t>
    </r>
    <r>
      <rPr>
        <sz val="11"/>
        <color theme="1"/>
        <rFont val="Calibri"/>
        <family val="2"/>
        <scheme val="minor"/>
      </rPr>
      <t xml:space="preserve"> / balkon / terras / tuin /</t>
    </r>
    <r>
      <rPr>
        <b/>
        <sz val="11"/>
        <color theme="1"/>
        <rFont val="Calibri"/>
        <family val="2"/>
        <scheme val="minor"/>
      </rPr>
      <t xml:space="preserve"> 13min lopen naar Puente Nuevo / geen commissie</t>
    </r>
  </si>
  <si>
    <r>
      <t xml:space="preserve">min. 2 nachten / Authentiek / geen parkeergelegenheid / appartement met 2 slaapkamers / terras / patio / </t>
    </r>
    <r>
      <rPr>
        <b/>
        <sz val="11"/>
        <color theme="1"/>
        <rFont val="Calibri"/>
        <family val="2"/>
        <scheme val="minor"/>
      </rPr>
      <t>3 min lopen naar Puente Nuevo / geen commissie</t>
    </r>
  </si>
  <si>
    <r>
      <t xml:space="preserve">min. 2 nachten / modern / appartement met 1 slaapkamer / </t>
    </r>
    <r>
      <rPr>
        <b/>
        <sz val="11"/>
        <color theme="1"/>
        <rFont val="Calibri"/>
        <family val="2"/>
        <scheme val="minor"/>
      </rPr>
      <t xml:space="preserve">zwembad </t>
    </r>
    <r>
      <rPr>
        <sz val="11"/>
        <color theme="1"/>
        <rFont val="Calibri"/>
        <family val="2"/>
        <scheme val="minor"/>
      </rPr>
      <t>/ balkon / terras / parkeren 12eur per dag /</t>
    </r>
    <r>
      <rPr>
        <b/>
        <sz val="11"/>
        <color theme="1"/>
        <rFont val="Calibri"/>
        <family val="2"/>
        <scheme val="minor"/>
      </rPr>
      <t xml:space="preserve"> 5 minuten lopen naar Puente Nuevo / geen commissie </t>
    </r>
  </si>
  <si>
    <r>
      <rPr>
        <sz val="11"/>
        <color theme="9" tint="-0.249977111117893"/>
        <rFont val="Calibri"/>
        <family val="2"/>
        <scheme val="minor"/>
      </rPr>
      <t xml:space="preserve">HOOGSEIZOEN </t>
    </r>
    <r>
      <rPr>
        <sz val="11"/>
        <color theme="1"/>
        <rFont val="Calibri"/>
        <family val="2"/>
        <scheme val="minor"/>
      </rPr>
      <t>- Rond de 125 euro</t>
    </r>
  </si>
  <si>
    <r>
      <t xml:space="preserve">min.  Nachten/ modern / appartementmet 1 of 2 slaapkamers / </t>
    </r>
    <r>
      <rPr>
        <b/>
        <sz val="11"/>
        <color theme="1"/>
        <rFont val="Calibri"/>
        <family val="2"/>
        <scheme val="minor"/>
      </rPr>
      <t>zwembad</t>
    </r>
    <r>
      <rPr>
        <sz val="11"/>
        <color theme="1"/>
        <rFont val="Calibri"/>
        <family val="2"/>
        <scheme val="minor"/>
      </rPr>
      <t xml:space="preserve"> / balkon / terras / tuin / parkeren 12 eur per dag /</t>
    </r>
    <r>
      <rPr>
        <b/>
        <sz val="11"/>
        <color theme="1"/>
        <rFont val="Calibri"/>
        <family val="2"/>
        <scheme val="minor"/>
      </rPr>
      <t xml:space="preserve"> 5 min lopen naar Puente Nuevo / geen commissie </t>
    </r>
  </si>
  <si>
    <t>Ronda - Vakantiehuizen</t>
  </si>
  <si>
    <r>
      <t>authentiek /</t>
    </r>
    <r>
      <rPr>
        <b/>
        <sz val="11"/>
        <color theme="1"/>
        <rFont val="Calibri"/>
        <family val="2"/>
        <scheme val="minor"/>
      </rPr>
      <t xml:space="preserve"> zwembad</t>
    </r>
    <r>
      <rPr>
        <sz val="11"/>
        <color theme="1"/>
        <rFont val="Calibri"/>
        <family val="2"/>
        <scheme val="minor"/>
      </rPr>
      <t xml:space="preserve"> / terras / tuin / balkon /  </t>
    </r>
    <r>
      <rPr>
        <b/>
        <sz val="11"/>
        <color theme="1"/>
        <rFont val="Calibri"/>
        <family val="2"/>
        <scheme val="minor"/>
      </rPr>
      <t>10 min lopen naar Puente Nuevo / -9% commissie</t>
    </r>
  </si>
  <si>
    <t>Casa Alta (***)</t>
  </si>
  <si>
    <t>https://bit.ly/3D3IpPV</t>
  </si>
  <si>
    <r>
      <t xml:space="preserve">Authentiek / </t>
    </r>
    <r>
      <rPr>
        <b/>
        <sz val="11"/>
        <color theme="1"/>
        <rFont val="Calibri"/>
        <family val="2"/>
        <scheme val="minor"/>
      </rPr>
      <t xml:space="preserve">zwembad </t>
    </r>
    <r>
      <rPr>
        <sz val="11"/>
        <color theme="1"/>
        <rFont val="Calibri"/>
        <family val="2"/>
        <scheme val="minor"/>
      </rPr>
      <t xml:space="preserve">/ bar / terras / </t>
    </r>
    <r>
      <rPr>
        <b/>
        <sz val="11"/>
        <color theme="1"/>
        <rFont val="Calibri"/>
        <family val="2"/>
        <scheme val="minor"/>
      </rPr>
      <t>18min rijden naar Ronda / geen commissie</t>
    </r>
  </si>
  <si>
    <t>https://bit.ly/3L9NtFj</t>
  </si>
  <si>
    <t>La Escondida Ronda, B&amp;B (***)</t>
  </si>
  <si>
    <t>https://bit.ly/3Iu5hcn</t>
  </si>
  <si>
    <r>
      <t xml:space="preserve">Authentiek / zwembad / terras / balkon / terras / tuin / </t>
    </r>
    <r>
      <rPr>
        <b/>
        <sz val="11"/>
        <color theme="1"/>
        <rFont val="Calibri"/>
        <family val="2"/>
        <scheme val="minor"/>
      </rPr>
      <t>6min lopen naar Puente Nuevo / geen commissie</t>
    </r>
  </si>
  <si>
    <t>Vakantiehuis</t>
  </si>
  <si>
    <t>Boabdil Guesthouse (***)</t>
  </si>
  <si>
    <r>
      <t>Vakantiehuis tot 12 pax (6 slaapkamers) / terras / tuin / patio / balkon / eigen keuken / geen parkeergelegenheid /</t>
    </r>
    <r>
      <rPr>
        <b/>
        <sz val="11"/>
        <color theme="1"/>
        <rFont val="Calibri"/>
        <family val="2"/>
        <scheme val="minor"/>
      </rPr>
      <t xml:space="preserve"> 10 min lopen naar Puente Nuevo / geen commissie </t>
    </r>
  </si>
  <si>
    <t>Buena Vista Ronda Club (****)</t>
  </si>
  <si>
    <t>https://bit.ly/3DpdNZt</t>
  </si>
  <si>
    <r>
      <t xml:space="preserve">Modern / zwembad / bar / terras / bbq / tuin / keuken </t>
    </r>
    <r>
      <rPr>
        <b/>
        <sz val="11"/>
        <color theme="1"/>
        <rFont val="Calibri"/>
        <family val="2"/>
        <scheme val="minor"/>
      </rPr>
      <t xml:space="preserve">/ 13 min lopen naar Puente Nuevo / geen commissie </t>
    </r>
  </si>
  <si>
    <t>Casitas de la Sierra (****)</t>
  </si>
  <si>
    <t>https://bit.ly/3LocFbd</t>
  </si>
  <si>
    <r>
      <t>Vakantiehuis of villa beschikbaar tot 6 pax / authentiek /</t>
    </r>
    <r>
      <rPr>
        <b/>
        <sz val="11"/>
        <color theme="1"/>
        <rFont val="Calibri"/>
        <family val="2"/>
        <scheme val="minor"/>
      </rPr>
      <t xml:space="preserve"> zwembad </t>
    </r>
    <r>
      <rPr>
        <sz val="11"/>
        <color theme="1"/>
        <rFont val="Calibri"/>
        <family val="2"/>
        <scheme val="minor"/>
      </rPr>
      <t>/ terras / patio / tuin / balkon / bbq / eigen keuken /</t>
    </r>
    <r>
      <rPr>
        <b/>
        <sz val="11"/>
        <color theme="1"/>
        <rFont val="Calibri"/>
        <family val="2"/>
        <scheme val="minor"/>
      </rPr>
      <t xml:space="preserve"> gelegen in Montejaque, 24 rijden naar Ronda / geen commissie </t>
    </r>
  </si>
  <si>
    <t>La Escuela del Campo (***)</t>
  </si>
  <si>
    <t>https://bit.ly/3tQo3GM</t>
  </si>
  <si>
    <t>https://bit.ly/3Dpw8VZ</t>
  </si>
  <si>
    <t>https://bit.ly/3u0TMFz</t>
  </si>
  <si>
    <t>https://bit.ly/3NyRnJJ</t>
  </si>
  <si>
    <r>
      <t xml:space="preserve">Authentiek / </t>
    </r>
    <r>
      <rPr>
        <b/>
        <sz val="11"/>
        <color theme="1"/>
        <rFont val="Calibri"/>
        <family val="2"/>
        <scheme val="minor"/>
      </rPr>
      <t xml:space="preserve">zwembad </t>
    </r>
    <r>
      <rPr>
        <sz val="11"/>
        <color theme="1"/>
        <rFont val="Calibri"/>
        <family val="2"/>
        <scheme val="minor"/>
      </rPr>
      <t xml:space="preserve">/ terras / bar / </t>
    </r>
    <r>
      <rPr>
        <b/>
        <sz val="11"/>
        <color theme="1"/>
        <rFont val="Calibri"/>
        <family val="2"/>
        <scheme val="minor"/>
      </rPr>
      <t xml:space="preserve">18min rijden naar Ronda / geen commissie </t>
    </r>
  </si>
  <si>
    <r>
      <t xml:space="preserve">authentiek </t>
    </r>
    <r>
      <rPr>
        <b/>
        <sz val="11"/>
        <color theme="1"/>
        <rFont val="Calibri"/>
        <family val="2"/>
        <scheme val="minor"/>
      </rPr>
      <t xml:space="preserve">/ zwembad </t>
    </r>
    <r>
      <rPr>
        <sz val="11"/>
        <color theme="1"/>
        <rFont val="Calibri"/>
        <family val="2"/>
        <scheme val="minor"/>
      </rPr>
      <t>/ terras / terras / balkon / tuin /</t>
    </r>
    <r>
      <rPr>
        <b/>
        <sz val="11"/>
        <color theme="1"/>
        <rFont val="Calibri"/>
        <family val="2"/>
        <scheme val="minor"/>
      </rPr>
      <t xml:space="preserve"> 5min lopen naar Puente Nuevo / geen commissie</t>
    </r>
  </si>
  <si>
    <r>
      <t xml:space="preserve">vanaf 2 nachten / zwembad / authentiek / terras / terras / tuin / balkon / patio </t>
    </r>
    <r>
      <rPr>
        <b/>
        <sz val="11"/>
        <color theme="1"/>
        <rFont val="Calibri"/>
        <family val="2"/>
        <scheme val="minor"/>
      </rPr>
      <t>/ 6min lopen naar Puente Nuevo</t>
    </r>
    <r>
      <rPr>
        <sz val="11"/>
        <color theme="1"/>
        <rFont val="Calibri"/>
        <family val="2"/>
        <scheme val="minor"/>
      </rPr>
      <t xml:space="preserve"> / geen commissie</t>
    </r>
  </si>
  <si>
    <r>
      <t>Huis met 2 slaapkamers / zwembad / authentiek / bar / bbq / terras/ tuin / eigen keuken /</t>
    </r>
    <r>
      <rPr>
        <b/>
        <sz val="11"/>
        <color theme="1"/>
        <rFont val="Calibri"/>
        <family val="2"/>
        <scheme val="minor"/>
      </rPr>
      <t xml:space="preserve"> 26min rijden naar Ronda / geen commissie</t>
    </r>
  </si>
  <si>
    <t>Nerja - BUDGET</t>
  </si>
  <si>
    <t>Nerja - MIDDEN</t>
  </si>
  <si>
    <t>Nerja - LUXE</t>
  </si>
  <si>
    <t>Nerja - STADSAPPT.</t>
  </si>
  <si>
    <t xml:space="preserve">Nerja - B&amp;B </t>
  </si>
  <si>
    <t>Nerja- Vakantiehuizen</t>
  </si>
  <si>
    <t>Hostal Alhambra - Adults Only (**)</t>
  </si>
  <si>
    <t>https://bit.ly/3uhRaTD</t>
  </si>
  <si>
    <r>
      <t>Modern / familliekamers beschikbaar / terras / parkeren 15eur per dag /</t>
    </r>
    <r>
      <rPr>
        <b/>
        <sz val="11"/>
        <color theme="1"/>
        <rFont val="Calibri"/>
        <family val="2"/>
        <scheme val="minor"/>
      </rPr>
      <t xml:space="preserve"> 25min lopen naar Playa Burriana / geen commissie</t>
    </r>
  </si>
  <si>
    <t>Hostal Dianes (**)</t>
  </si>
  <si>
    <r>
      <rPr>
        <sz val="11"/>
        <color theme="9" tint="-0.249977111117893"/>
        <rFont val="Calibri"/>
        <family val="2"/>
        <scheme val="minor"/>
      </rPr>
      <t xml:space="preserve">HOOGSEIZOEN </t>
    </r>
    <r>
      <rPr>
        <sz val="11"/>
        <color theme="1"/>
        <rFont val="Calibri"/>
        <family val="2"/>
        <scheme val="minor"/>
      </rPr>
      <t>- Rond de 150 euro (obv 2nachten)</t>
    </r>
  </si>
  <si>
    <t>https://bit.ly/3v2qDsK</t>
  </si>
  <si>
    <r>
      <t xml:space="preserve">Min 2 nachten / authentiek / aan het strand / bar / terras / roomservice / </t>
    </r>
    <r>
      <rPr>
        <b/>
        <sz val="11"/>
        <color theme="1"/>
        <rFont val="Calibri"/>
        <family val="2"/>
        <scheme val="minor"/>
      </rPr>
      <t>14min lopen naar Playa Burriana / geen commissie</t>
    </r>
  </si>
  <si>
    <t>Hostal Tres Soles (**)</t>
  </si>
  <si>
    <t>https://bit.ly/3KpWQAy</t>
  </si>
  <si>
    <r>
      <t xml:space="preserve">Authentiek / familiekamers beschikbaar / tuin / geen parkeergelegenheid / geen ontbijt </t>
    </r>
    <r>
      <rPr>
        <b/>
        <sz val="11"/>
        <color theme="1"/>
        <rFont val="Calibri"/>
        <family val="2"/>
        <scheme val="minor"/>
      </rPr>
      <t>/ 16min lopen naar Playa Burriana / geen commissie</t>
    </r>
  </si>
  <si>
    <t>Abril Nerja (**)</t>
  </si>
  <si>
    <t>https://bit.ly/3DQBYQJ</t>
  </si>
  <si>
    <r>
      <t xml:space="preserve">Modern/authentiek / familiekamers beschikbaar / balkon / terras / tuin / parkeren 15eur per dag / geen ontbijt </t>
    </r>
    <r>
      <rPr>
        <b/>
        <sz val="11"/>
        <color theme="1"/>
        <rFont val="Calibri"/>
        <family val="2"/>
        <scheme val="minor"/>
      </rPr>
      <t>/ 14min lopen naar Playa Burriana / geen commissie</t>
    </r>
  </si>
  <si>
    <t>Hotel Bajamar Centro (**)</t>
  </si>
  <si>
    <t>https://bit.ly/3NZbGAo</t>
  </si>
  <si>
    <r>
      <rPr>
        <sz val="11"/>
        <color theme="9" tint="-0.249977111117893"/>
        <rFont val="Calibri"/>
        <family val="2"/>
        <scheme val="minor"/>
      </rPr>
      <t xml:space="preserve">HOOGSEIZOEN </t>
    </r>
    <r>
      <rPr>
        <sz val="11"/>
        <color theme="1"/>
        <rFont val="Calibri"/>
        <family val="2"/>
        <scheme val="minor"/>
      </rPr>
      <t xml:space="preserve">- Rond de 65 euro </t>
    </r>
  </si>
  <si>
    <r>
      <t>Modern/authentiek / zwembad / familiekamers beschikbaar / bar / terras / geen parkeergelegenheid / geen ontbijt /</t>
    </r>
    <r>
      <rPr>
        <b/>
        <sz val="11"/>
        <color theme="1"/>
        <rFont val="Calibri"/>
        <family val="2"/>
        <scheme val="minor"/>
      </rPr>
      <t xml:space="preserve"> 19 min lopen naar Playa Burriana / geen commissie</t>
    </r>
  </si>
  <si>
    <t>Hotel Puerta del Mar (***)</t>
  </si>
  <si>
    <t>Los Arcos (***)</t>
  </si>
  <si>
    <t>Hostal Boutique Bajamar (***)</t>
  </si>
  <si>
    <t>Hotel Plaza Cavana (***)</t>
  </si>
  <si>
    <t>Sibarys Hotel Boutique - Adults Recommended (***)</t>
  </si>
  <si>
    <t>https://bit.ly/3ukm4dZ</t>
  </si>
  <si>
    <t>https://bit.ly/3v1Pn4g</t>
  </si>
  <si>
    <t>https://bit.ly/3ukKxjo</t>
  </si>
  <si>
    <t>https://bit.ly/3DSKv5u</t>
  </si>
  <si>
    <t>Villa Flamenca (***)</t>
  </si>
  <si>
    <t>https://bit.ly/37wn3Py</t>
  </si>
  <si>
    <r>
      <t xml:space="preserve">Modern / </t>
    </r>
    <r>
      <rPr>
        <b/>
        <sz val="11"/>
        <color theme="1"/>
        <rFont val="Calibri"/>
        <family val="2"/>
        <scheme val="minor"/>
      </rPr>
      <t>zwembad</t>
    </r>
    <r>
      <rPr>
        <sz val="11"/>
        <color theme="1"/>
        <rFont val="Calibri"/>
        <family val="2"/>
        <scheme val="minor"/>
      </rPr>
      <t xml:space="preserve"> / balkon / terras/ </t>
    </r>
    <r>
      <rPr>
        <b/>
        <sz val="11"/>
        <color theme="1"/>
        <rFont val="Calibri"/>
        <family val="2"/>
        <scheme val="minor"/>
      </rPr>
      <t>19min lopen naar Playa Burriana / geen commissie</t>
    </r>
  </si>
  <si>
    <r>
      <t>Modern /</t>
    </r>
    <r>
      <rPr>
        <b/>
        <sz val="11"/>
        <color theme="1"/>
        <rFont val="Calibri"/>
        <family val="2"/>
        <scheme val="minor"/>
      </rPr>
      <t xml:space="preserve"> zwembad </t>
    </r>
    <r>
      <rPr>
        <sz val="11"/>
        <color theme="1"/>
        <rFont val="Calibri"/>
        <family val="2"/>
        <scheme val="minor"/>
      </rPr>
      <t xml:space="preserve">/ restaurant / bar / terras / balkon / tuin / </t>
    </r>
    <r>
      <rPr>
        <b/>
        <sz val="11"/>
        <color theme="1"/>
        <rFont val="Calibri"/>
        <family val="2"/>
        <scheme val="minor"/>
      </rPr>
      <t>14min lopen naar Playa Burriana / geen commissie</t>
    </r>
  </si>
  <si>
    <r>
      <t xml:space="preserve">Modern / zwembad / familiekamers beschkbaar / terras / geen parkeergelegenheid / </t>
    </r>
    <r>
      <rPr>
        <b/>
        <sz val="11"/>
        <color theme="1"/>
        <rFont val="Calibri"/>
        <family val="2"/>
        <scheme val="minor"/>
      </rPr>
      <t>17min lopen naar Playa Burriana / geen commissie</t>
    </r>
  </si>
  <si>
    <r>
      <t>modern / zwembad / bar / terras / balkon / parkeren 15eur per dag / bar /</t>
    </r>
    <r>
      <rPr>
        <b/>
        <sz val="11"/>
        <color theme="1"/>
        <rFont val="Calibri"/>
        <family val="2"/>
        <scheme val="minor"/>
      </rPr>
      <t xml:space="preserve"> 19min lopen naar Playa Burriana / geen commissie </t>
    </r>
  </si>
  <si>
    <r>
      <t xml:space="preserve">Modern/authentiek / zwembad / bar / balkon / terras / tuin / geen parkeergelegenheid / </t>
    </r>
    <r>
      <rPr>
        <b/>
        <sz val="11"/>
        <color theme="1"/>
        <rFont val="Calibri"/>
        <family val="2"/>
        <scheme val="minor"/>
      </rPr>
      <t>7min lopen naar Playa Burriana / geen commissie</t>
    </r>
  </si>
  <si>
    <t>Hotel Toboso Chaparil (***)</t>
  </si>
  <si>
    <t>Parador de Nerja (****)</t>
  </si>
  <si>
    <t>Perla Marina (****)</t>
  </si>
  <si>
    <t>Hotel Balcón de Europa (****)</t>
  </si>
  <si>
    <t>https://bit.ly/3jhhfMv</t>
  </si>
  <si>
    <r>
      <t xml:space="preserve">Modern / zwembad / aan het strand gelegen / bar / terras / tuin / </t>
    </r>
    <r>
      <rPr>
        <b/>
        <sz val="11"/>
        <color theme="1"/>
        <rFont val="Calibri"/>
        <family val="2"/>
        <scheme val="minor"/>
      </rPr>
      <t xml:space="preserve">32min lopen naar Playa Burriana / geen commissie </t>
    </r>
  </si>
  <si>
    <t>https://bit.ly/3LTkiH0</t>
  </si>
  <si>
    <r>
      <rPr>
        <sz val="11"/>
        <color theme="9" tint="-0.249977111117893"/>
        <rFont val="Calibri"/>
        <family val="2"/>
        <scheme val="minor"/>
      </rPr>
      <t>HOOGSEIZOEN</t>
    </r>
    <r>
      <rPr>
        <sz val="11"/>
        <color theme="1"/>
        <rFont val="Calibri"/>
        <family val="2"/>
        <scheme val="minor"/>
      </rPr>
      <t xml:space="preserve"> - Rond de 180 euro</t>
    </r>
  </si>
  <si>
    <r>
      <t xml:space="preserve">Modern/authentiek / zwembad / restaurant / bar / terras / geen parkeergelegenheid </t>
    </r>
    <r>
      <rPr>
        <b/>
        <sz val="11"/>
        <color theme="1"/>
        <rFont val="Calibri"/>
        <family val="2"/>
        <scheme val="minor"/>
      </rPr>
      <t>/ 11min lopen naar Playa Burriana / geen commissie</t>
    </r>
  </si>
  <si>
    <t>https://bit.ly/3jpOz3D</t>
  </si>
  <si>
    <r>
      <t>Modern / zwembad / restaurant / terras / bar / geen parkeergelegenheid /</t>
    </r>
    <r>
      <rPr>
        <b/>
        <sz val="11"/>
        <color theme="1"/>
        <rFont val="Calibri"/>
        <family val="2"/>
        <scheme val="minor"/>
      </rPr>
      <t xml:space="preserve"> 23min lopen naar Playa Burriana / geen commisse</t>
    </r>
  </si>
  <si>
    <t>https://bit.ly/3DTGmOM</t>
  </si>
  <si>
    <t>https://bit.ly/372bQpO</t>
  </si>
  <si>
    <r>
      <rPr>
        <sz val="11"/>
        <color theme="9" tint="-0.249977111117893"/>
        <rFont val="Calibri"/>
        <family val="2"/>
        <scheme val="minor"/>
      </rPr>
      <t>HOOGSEIZOEN</t>
    </r>
    <r>
      <rPr>
        <sz val="11"/>
        <color theme="1"/>
        <rFont val="Calibri"/>
        <family val="2"/>
        <scheme val="minor"/>
      </rPr>
      <t xml:space="preserve"> - Rond de 250 euro</t>
    </r>
  </si>
  <si>
    <r>
      <rPr>
        <sz val="11"/>
        <color theme="9" tint="-0.249977111117893"/>
        <rFont val="Calibri"/>
        <family val="2"/>
        <scheme val="minor"/>
      </rPr>
      <t>LAAGSEIZOEN</t>
    </r>
    <r>
      <rPr>
        <sz val="11"/>
        <color theme="1"/>
        <rFont val="Calibri"/>
        <family val="2"/>
        <scheme val="minor"/>
      </rPr>
      <t xml:space="preserve"> - Rond de 210 euro</t>
    </r>
  </si>
  <si>
    <r>
      <t>Modern/authentiek / aan het strand / restaurant / bar / terras / tuin / parkeren 14eur per dag /</t>
    </r>
    <r>
      <rPr>
        <b/>
        <sz val="11"/>
        <color theme="1"/>
        <rFont val="Calibri"/>
        <family val="2"/>
        <scheme val="minor"/>
      </rPr>
      <t xml:space="preserve"> 7min lopen naar Playa Burriana / geen commissie</t>
    </r>
  </si>
  <si>
    <r>
      <t>Modern / zwembad / aan het strand / restaurant / bar / parkeren 15eur per dag /</t>
    </r>
    <r>
      <rPr>
        <b/>
        <sz val="11"/>
        <color theme="1"/>
        <rFont val="Calibri"/>
        <family val="2"/>
        <scheme val="minor"/>
      </rPr>
      <t xml:space="preserve"> 18min lopen naar Playa Burriana / geen commissie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</si>
</sst>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quot;€&quot;_-;\-* #,##0.00\ &quot;€&quot;_-;_-* &quot;-&quot;??\ &quot;€&quot;_-;_-@_-"/>
    <numFmt numFmtId="165" formatCode="_-* #,##0.00_-;\-* #,##0.00_-;_-* &quot;-&quot;??_-;_-@_-"/>
    <numFmt numFmtId="166" formatCode="_-* #,##0\ &quot;€&quot;_-;\-* #,##0\ &quot;€&quot;_-;_-* &quot;-&quot;??\ &quot;€&quot;_-;_-@_-"/>
    <numFmt numFmtId="167" formatCode="_-[$€-2]\ * #,##0.00_-;\-[$€-2]\ * #,##0.00_-;_-[$€-2]\ * &quot;-&quot;??_-;_-@_-"/>
    <numFmt numFmtId="168" formatCode="_-* #,##0_-;\-* #,##0_-;_-* &quot;-&quot;??_-;_-@_-"/>
    <numFmt numFmtId="169" formatCode="_-[$€-2]\ * #,##0_-;\-[$€-2]\ * #,##0_-;_-[$€-2]\ * &quot;-&quot;??_-;_-@_-"/>
    <numFmt numFmtId="170" formatCode="_-* #,##0\ [$€-C0A]_-;\-* #,##0\ [$€-C0A]_-;_-* &quot;-&quot;??\ [$€-C0A]_-;_-@_-"/>
    <numFmt numFmtId="171" formatCode="#,##0.00_ ;\-#,##0.00\ "/>
  </numFmts>
  <fonts count="80">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i/>
      <sz val="12"/>
      <name val="Calibri"/>
      <family val="2"/>
      <scheme val="minor"/>
    </font>
    <font>
      <b/>
      <sz val="10"/>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i/>
      <sz val="10"/>
      <color theme="1"/>
      <name val="Calibri"/>
      <family val="2"/>
      <scheme val="minor"/>
    </font>
    <font>
      <b/>
      <sz val="12"/>
      <name val="Times New Roman"/>
      <family val="1"/>
    </font>
    <font>
      <sz val="12"/>
      <name val="Times New Roman"/>
      <family val="1"/>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10"/>
      <color theme="0"/>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3"/>
      <color theme="1"/>
      <name val="Calibri"/>
      <family val="2"/>
      <scheme val="minor"/>
    </font>
    <font>
      <sz val="13"/>
      <color theme="1"/>
      <name val="Calibri"/>
      <family val="2"/>
      <scheme val="minor"/>
    </font>
    <font>
      <sz val="13"/>
      <color rgb="FFFF0000"/>
      <name val="Calibri"/>
      <family val="2"/>
      <scheme val="minor"/>
    </font>
    <font>
      <sz val="13"/>
      <color rgb="FFFFFFFF"/>
      <name val="Calibri"/>
      <family val="2"/>
      <scheme val="minor"/>
    </font>
    <font>
      <sz val="13"/>
      <color theme="0"/>
      <name val="Calibri"/>
      <family val="2"/>
      <scheme val="minor"/>
    </font>
    <font>
      <sz val="13"/>
      <color rgb="FFFF0000"/>
      <name val="Calibri (Body)"/>
    </font>
    <font>
      <b/>
      <sz val="13"/>
      <color rgb="FF0070C0"/>
      <name val="Calibri"/>
      <family val="2"/>
      <scheme val="minor"/>
    </font>
    <font>
      <b/>
      <sz val="13"/>
      <color rgb="FFFF0000"/>
      <name val="Calibri (Body)"/>
    </font>
    <font>
      <b/>
      <sz val="13"/>
      <color rgb="FFFF0000"/>
      <name val="Calibri"/>
      <family val="2"/>
      <scheme val="minor"/>
    </font>
    <font>
      <b/>
      <sz val="9"/>
      <color rgb="FF000000"/>
      <name val="Arial"/>
      <family val="2"/>
    </font>
    <font>
      <b/>
      <sz val="9"/>
      <name val="Times New Roman"/>
      <family val="1"/>
    </font>
    <font>
      <b/>
      <sz val="9"/>
      <color theme="1"/>
      <name val="Calibri"/>
      <family val="2"/>
      <scheme val="minor"/>
    </font>
    <font>
      <b/>
      <sz val="8"/>
      <name val="Calibri"/>
      <family val="2"/>
      <scheme val="minor"/>
    </font>
    <font>
      <b/>
      <sz val="8"/>
      <color theme="0"/>
      <name val="Calibri"/>
      <family val="2"/>
      <scheme val="minor"/>
    </font>
    <font>
      <sz val="16"/>
      <color theme="1"/>
      <name val="Calibri"/>
      <family val="2"/>
      <scheme val="minor"/>
    </font>
    <font>
      <b/>
      <sz val="16"/>
      <name val="Calibri"/>
      <family val="2"/>
      <scheme val="minor"/>
    </font>
    <font>
      <sz val="13"/>
      <color rgb="FF000000"/>
      <name val="Calibri"/>
      <family val="2"/>
    </font>
    <font>
      <b/>
      <i/>
      <sz val="12"/>
      <name val="Calibri"/>
      <family val="2"/>
      <scheme val="minor"/>
    </font>
    <font>
      <b/>
      <sz val="9"/>
      <color rgb="FF000000"/>
      <name val="Tahoma"/>
      <family val="2"/>
    </font>
    <font>
      <sz val="9"/>
      <color rgb="FF000000"/>
      <name val="Tahoma"/>
      <family val="2"/>
    </font>
    <font>
      <b/>
      <sz val="10"/>
      <color rgb="FFFF0000"/>
      <name val="Calibri (Body)"/>
    </font>
    <font>
      <b/>
      <sz val="10"/>
      <color theme="1"/>
      <name val="Calibri (Body)"/>
    </font>
    <font>
      <sz val="12"/>
      <color rgb="FF000000"/>
      <name val="Arial"/>
      <family val="2"/>
    </font>
    <font>
      <b/>
      <sz val="20"/>
      <color theme="1"/>
      <name val="Calibri"/>
      <family val="2"/>
      <scheme val="minor"/>
    </font>
    <font>
      <b/>
      <sz val="10"/>
      <color rgb="FF000000"/>
      <name val="Arial"/>
      <family val="2"/>
    </font>
    <font>
      <sz val="10"/>
      <color rgb="FF000000"/>
      <name val="Arial"/>
      <family val="2"/>
    </font>
    <font>
      <sz val="12"/>
      <color rgb="FF000000"/>
      <name val="Calibri"/>
      <family val="2"/>
      <scheme val="minor"/>
    </font>
    <font>
      <b/>
      <sz val="11"/>
      <color rgb="FF000000"/>
      <name val="Calibri"/>
      <family val="2"/>
      <scheme val="minor"/>
    </font>
    <font>
      <b/>
      <sz val="10"/>
      <name val="Arial"/>
      <family val="2"/>
    </font>
    <font>
      <u/>
      <sz val="11"/>
      <color theme="10"/>
      <name val="Calibri"/>
      <family val="2"/>
      <scheme val="minor"/>
    </font>
    <font>
      <sz val="11"/>
      <color rgb="FFFF0000"/>
      <name val="Calibri (Body)"/>
    </font>
    <font>
      <sz val="15"/>
      <color rgb="FF0070C0"/>
      <name val="Calibri"/>
      <family val="2"/>
      <scheme val="minor"/>
    </font>
    <font>
      <sz val="11"/>
      <color rgb="FFFF0000"/>
      <name val="Calibri"/>
      <family val="2"/>
      <scheme val="minor"/>
    </font>
    <font>
      <b/>
      <sz val="14"/>
      <name val="Calibri"/>
      <family val="2"/>
      <scheme val="minor"/>
    </font>
    <font>
      <b/>
      <sz val="11"/>
      <color rgb="FF00B050"/>
      <name val="Calibri"/>
      <family val="2"/>
      <scheme val="minor"/>
    </font>
    <font>
      <b/>
      <sz val="12"/>
      <color rgb="FF0070C0"/>
      <name val="Calibri"/>
      <family val="2"/>
      <scheme val="minor"/>
    </font>
    <font>
      <b/>
      <sz val="12"/>
      <color rgb="FFFF0000"/>
      <name val="Calibri"/>
      <family val="2"/>
      <scheme val="minor"/>
    </font>
    <font>
      <b/>
      <sz val="11"/>
      <color rgb="FFFF0000"/>
      <name val="Calibri"/>
      <family val="2"/>
      <scheme val="minor"/>
    </font>
    <font>
      <sz val="10"/>
      <color theme="1"/>
      <name val="Arial"/>
      <family val="2"/>
    </font>
    <font>
      <sz val="18"/>
      <color theme="1"/>
      <name val="Arial"/>
      <family val="2"/>
    </font>
    <font>
      <b/>
      <sz val="12"/>
      <color theme="1"/>
      <name val="Arial"/>
      <family val="2"/>
    </font>
    <font>
      <b/>
      <sz val="12"/>
      <color rgb="FFFF0000"/>
      <name val="Arial"/>
      <family val="2"/>
    </font>
    <font>
      <u/>
      <sz val="10"/>
      <color rgb="FF1155CC"/>
      <name val="Arial"/>
      <family val="2"/>
    </font>
    <font>
      <sz val="10"/>
      <color rgb="FFFF0000"/>
      <name val="Arial"/>
      <family val="2"/>
    </font>
    <font>
      <b/>
      <sz val="10"/>
      <color rgb="FFFF0000"/>
      <name val="Arial"/>
      <family val="2"/>
    </font>
    <font>
      <b/>
      <sz val="11"/>
      <name val="Calibri"/>
      <family val="2"/>
      <scheme val="minor"/>
    </font>
    <font>
      <sz val="11"/>
      <color theme="1"/>
      <name val="Calibri"/>
      <family val="2"/>
    </font>
    <font>
      <sz val="9"/>
      <color theme="1"/>
      <name val="Calibri"/>
      <family val="2"/>
    </font>
    <font>
      <sz val="11"/>
      <color theme="4" tint="-0.249977111117893"/>
      <name val="Calibri"/>
      <family val="2"/>
      <scheme val="minor"/>
    </font>
    <font>
      <sz val="11"/>
      <color theme="9" tint="-0.249977111117893"/>
      <name val="Calibri"/>
      <family val="2"/>
      <scheme val="minor"/>
    </font>
    <font>
      <b/>
      <sz val="9"/>
      <color theme="1"/>
      <name val="Calibri"/>
      <family val="2"/>
    </font>
    <font>
      <b/>
      <u/>
      <sz val="11"/>
      <color theme="10"/>
      <name val="Calibri"/>
      <family val="2"/>
      <scheme val="minor"/>
    </font>
    <font>
      <sz val="8"/>
      <name val="Calibri"/>
      <family val="2"/>
      <scheme val="minor"/>
    </font>
  </fonts>
  <fills count="44">
    <fill>
      <patternFill patternType="none"/>
    </fill>
    <fill>
      <patternFill patternType="gray125"/>
    </fill>
    <fill>
      <patternFill patternType="solid">
        <fgColor theme="0" tint="-0.249977111117893"/>
        <bgColor indexed="64"/>
      </patternFill>
    </fill>
    <fill>
      <patternFill patternType="solid">
        <fgColor theme="3" tint="-0.499984740745262"/>
        <bgColor indexed="64"/>
      </patternFill>
    </fill>
    <fill>
      <patternFill patternType="solid">
        <fgColor theme="4"/>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F6F0D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BDCD4"/>
        <bgColor indexed="64"/>
      </patternFill>
    </fill>
    <fill>
      <patternFill patternType="solid">
        <fgColor rgb="FFFF029D"/>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B99"/>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rgb="FF000000"/>
      </patternFill>
    </fill>
    <fill>
      <patternFill patternType="solid">
        <fgColor theme="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FF"/>
        <bgColor indexed="64"/>
      </patternFill>
    </fill>
    <fill>
      <patternFill patternType="solid">
        <fgColor rgb="FF94F26A"/>
        <bgColor indexed="64"/>
      </patternFill>
    </fill>
    <fill>
      <patternFill patternType="solid">
        <fgColor rgb="FFB7E1CD"/>
        <bgColor indexed="64"/>
      </patternFill>
    </fill>
    <fill>
      <patternFill patternType="solid">
        <fgColor rgb="FFEEEEEE"/>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diagonal/>
    </border>
  </borders>
  <cellStyleXfs count="5">
    <xf numFmtId="0" fontId="0" fillId="0" borderId="0"/>
    <xf numFmtId="164"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56" fillId="0" borderId="0" applyNumberFormat="0" applyFill="0" applyBorder="0" applyAlignment="0" applyProtection="0"/>
  </cellStyleXfs>
  <cellXfs count="742">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2" borderId="1" xfId="0" applyFill="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7" fillId="2" borderId="1" xfId="0" applyFont="1" applyFill="1" applyBorder="1" applyAlignment="1">
      <alignment horizontal="left" vertical="top"/>
    </xf>
    <xf numFmtId="0" fontId="0" fillId="2" borderId="1" xfId="0" applyFill="1" applyBorder="1" applyAlignment="1">
      <alignment horizontal="left" vertical="top" wrapText="1"/>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Border="1" applyAlignment="1">
      <alignment horizontal="left" vertical="top"/>
    </xf>
    <xf numFmtId="0" fontId="11" fillId="4" borderId="1" xfId="0" applyFont="1" applyFill="1" applyBorder="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0" fontId="5" fillId="2" borderId="1" xfId="0" applyFont="1" applyFill="1" applyBorder="1" applyAlignment="1">
      <alignment horizontal="left" vertical="top" wrapText="1"/>
    </xf>
    <xf numFmtId="0" fontId="0" fillId="6" borderId="0" xfId="0" applyFill="1" applyAlignment="1">
      <alignment horizontal="left" vertical="top" wrapText="1"/>
    </xf>
    <xf numFmtId="0" fontId="0" fillId="6" borderId="0" xfId="0" applyFill="1" applyAlignment="1">
      <alignment horizontal="left" vertical="top"/>
    </xf>
    <xf numFmtId="0" fontId="0" fillId="7" borderId="1" xfId="0" applyFill="1" applyBorder="1" applyAlignment="1">
      <alignment horizontal="left" vertical="top"/>
    </xf>
    <xf numFmtId="0" fontId="4" fillId="7" borderId="1" xfId="0" applyFont="1" applyFill="1" applyBorder="1" applyAlignment="1">
      <alignment horizontal="left" vertical="top"/>
    </xf>
    <xf numFmtId="0" fontId="0" fillId="7" borderId="1" xfId="0" applyFill="1" applyBorder="1" applyAlignment="1">
      <alignment horizontal="left" vertical="top" wrapText="1"/>
    </xf>
    <xf numFmtId="0" fontId="9" fillId="0" borderId="1" xfId="0" applyFont="1" applyFill="1" applyBorder="1" applyAlignment="1">
      <alignment horizontal="left" vertical="top" wrapText="1"/>
    </xf>
    <xf numFmtId="2" fontId="6" fillId="2" borderId="1" xfId="0" applyNumberFormat="1" applyFont="1" applyFill="1" applyBorder="1" applyAlignment="1">
      <alignment horizontal="left" vertical="top"/>
    </xf>
    <xf numFmtId="0" fontId="2" fillId="0" borderId="0" xfId="0" applyFont="1" applyFill="1" applyAlignment="1">
      <alignment horizontal="left" vertical="top" wrapText="1"/>
    </xf>
    <xf numFmtId="0" fontId="0" fillId="2" borderId="0" xfId="0" applyFill="1" applyBorder="1" applyAlignment="1">
      <alignment horizontal="left" vertical="top"/>
    </xf>
    <xf numFmtId="0" fontId="5" fillId="2" borderId="0" xfId="0" applyFont="1" applyFill="1" applyBorder="1" applyAlignment="1">
      <alignment horizontal="left" vertical="top" wrapText="1"/>
    </xf>
    <xf numFmtId="0" fontId="0" fillId="2" borderId="5" xfId="0" applyFill="1" applyBorder="1" applyAlignment="1">
      <alignment horizontal="left" vertical="top"/>
    </xf>
    <xf numFmtId="0" fontId="0" fillId="0" borderId="5" xfId="0" applyBorder="1" applyAlignment="1">
      <alignment horizontal="left" vertical="top"/>
    </xf>
    <xf numFmtId="0" fontId="5" fillId="2" borderId="5" xfId="0" applyFont="1" applyFill="1" applyBorder="1" applyAlignment="1">
      <alignment horizontal="left" vertical="top" wrapText="1"/>
    </xf>
    <xf numFmtId="164" fontId="0" fillId="0" borderId="0" xfId="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4" fontId="0" fillId="0" borderId="5" xfId="1" applyFont="1" applyFill="1" applyBorder="1" applyAlignment="1">
      <alignment horizontal="left" vertical="top" wrapText="1"/>
    </xf>
    <xf numFmtId="0" fontId="0" fillId="0" borderId="5" xfId="0" applyFill="1" applyBorder="1" applyAlignment="1">
      <alignment horizontal="left" vertical="top" wrapText="1"/>
    </xf>
    <xf numFmtId="0" fontId="0" fillId="0" borderId="5" xfId="0" applyFill="1" applyBorder="1" applyAlignment="1">
      <alignment horizontal="left" vertical="top"/>
    </xf>
    <xf numFmtId="0" fontId="11" fillId="4" borderId="2" xfId="0" applyFont="1" applyFill="1" applyBorder="1" applyAlignment="1">
      <alignment horizontal="left" vertical="top" wrapText="1"/>
    </xf>
    <xf numFmtId="0" fontId="0" fillId="9" borderId="1" xfId="0" applyFill="1" applyBorder="1" applyAlignment="1">
      <alignment horizontal="left" vertical="top"/>
    </xf>
    <xf numFmtId="166" fontId="0" fillId="2" borderId="0" xfId="1" applyNumberFormat="1" applyFont="1" applyFill="1" applyBorder="1" applyAlignment="1">
      <alignment horizontal="left" vertical="top" wrapText="1"/>
    </xf>
    <xf numFmtId="166" fontId="0" fillId="2" borderId="5" xfId="1" applyNumberFormat="1" applyFont="1" applyFill="1" applyBorder="1" applyAlignment="1">
      <alignment horizontal="left" vertical="top" wrapText="1"/>
    </xf>
    <xf numFmtId="166" fontId="0" fillId="9" borderId="0" xfId="1" applyNumberFormat="1" applyFont="1" applyFill="1" applyBorder="1" applyAlignment="1">
      <alignment horizontal="left" vertical="top" wrapText="1"/>
    </xf>
    <xf numFmtId="166" fontId="0" fillId="9" borderId="5" xfId="1" applyNumberFormat="1" applyFont="1" applyFill="1" applyBorder="1" applyAlignment="1">
      <alignment horizontal="left" vertical="top" wrapText="1"/>
    </xf>
    <xf numFmtId="0" fontId="12" fillId="0" borderId="0" xfId="0" applyFont="1" applyAlignment="1">
      <alignment vertical="top" wrapText="1"/>
    </xf>
    <xf numFmtId="0" fontId="0" fillId="0" borderId="0" xfId="0" applyAlignment="1">
      <alignment wrapText="1"/>
    </xf>
    <xf numFmtId="0" fontId="2" fillId="0" borderId="0" xfId="0" applyFont="1"/>
    <xf numFmtId="166" fontId="0" fillId="0" borderId="0" xfId="1" applyNumberFormat="1" applyFont="1"/>
    <xf numFmtId="0" fontId="13" fillId="2" borderId="1" xfId="0" applyFont="1" applyFill="1" applyBorder="1" applyAlignment="1">
      <alignment vertical="top" wrapText="1"/>
    </xf>
    <xf numFmtId="0" fontId="11" fillId="2" borderId="1" xfId="0" applyFont="1" applyFill="1" applyBorder="1" applyAlignment="1">
      <alignment vertical="top" wrapText="1"/>
    </xf>
    <xf numFmtId="0" fontId="15" fillId="5" borderId="1" xfId="0" applyFont="1" applyFill="1" applyBorder="1" applyAlignment="1">
      <alignment vertical="top"/>
    </xf>
    <xf numFmtId="0" fontId="13" fillId="2" borderId="2" xfId="0" applyFont="1" applyFill="1" applyBorder="1" applyAlignment="1">
      <alignment vertical="top" wrapText="1"/>
    </xf>
    <xf numFmtId="0" fontId="14" fillId="5" borderId="1" xfId="0" applyFont="1" applyFill="1" applyBorder="1" applyAlignment="1">
      <alignment vertical="top" wrapText="1"/>
    </xf>
    <xf numFmtId="0" fontId="13" fillId="2" borderId="1" xfId="0" applyFont="1" applyFill="1" applyBorder="1" applyAlignment="1">
      <alignment vertical="top"/>
    </xf>
    <xf numFmtId="0" fontId="0" fillId="0" borderId="0" xfId="0" applyAlignment="1">
      <alignment vertical="top"/>
    </xf>
    <xf numFmtId="0" fontId="14" fillId="2" borderId="1" xfId="0" applyFont="1" applyFill="1" applyBorder="1" applyAlignment="1">
      <alignment vertical="top" wrapText="1"/>
    </xf>
    <xf numFmtId="0" fontId="16" fillId="5" borderId="1" xfId="0" applyFont="1" applyFill="1" applyBorder="1" applyAlignment="1">
      <alignment vertical="top" wrapText="1"/>
    </xf>
    <xf numFmtId="0" fontId="15" fillId="5" borderId="1" xfId="0" applyFont="1" applyFill="1" applyBorder="1" applyAlignment="1">
      <alignment vertical="top" wrapText="1"/>
    </xf>
    <xf numFmtId="0" fontId="2" fillId="0" borderId="1" xfId="0" applyFont="1" applyBorder="1"/>
    <xf numFmtId="0" fontId="0" fillId="0" borderId="1" xfId="0" applyBorder="1"/>
    <xf numFmtId="0" fontId="12" fillId="14" borderId="14" xfId="0" applyFont="1" applyFill="1" applyBorder="1" applyAlignment="1">
      <alignment vertical="top" wrapText="1"/>
    </xf>
    <xf numFmtId="0" fontId="2" fillId="0" borderId="15" xfId="0" applyFont="1" applyBorder="1"/>
    <xf numFmtId="0" fontId="2" fillId="0" borderId="16" xfId="0" applyFont="1" applyBorder="1"/>
    <xf numFmtId="0" fontId="2" fillId="0" borderId="17" xfId="0" applyFont="1" applyBorder="1"/>
    <xf numFmtId="0" fontId="0" fillId="0" borderId="1" xfId="0" applyBorder="1" applyAlignment="1">
      <alignment wrapText="1"/>
    </xf>
    <xf numFmtId="0" fontId="0" fillId="0" borderId="1" xfId="0" applyFont="1" applyBorder="1"/>
    <xf numFmtId="0" fontId="0" fillId="0" borderId="1" xfId="0" applyFont="1" applyBorder="1" applyAlignment="1">
      <alignment wrapText="1"/>
    </xf>
    <xf numFmtId="0" fontId="0" fillId="0" borderId="18" xfId="0" applyBorder="1" applyAlignment="1">
      <alignment wrapText="1"/>
    </xf>
    <xf numFmtId="0" fontId="0" fillId="0" borderId="19" xfId="0" applyBorder="1"/>
    <xf numFmtId="0" fontId="0" fillId="0" borderId="19" xfId="0" applyFont="1" applyBorder="1"/>
    <xf numFmtId="0" fontId="0" fillId="0" borderId="20" xfId="0" applyFont="1" applyBorder="1"/>
    <xf numFmtId="0" fontId="0" fillId="0" borderId="21" xfId="0" applyBorder="1" applyAlignment="1">
      <alignment wrapText="1"/>
    </xf>
    <xf numFmtId="0" fontId="0" fillId="0" borderId="22" xfId="0" applyFont="1" applyBorder="1"/>
    <xf numFmtId="0" fontId="0" fillId="0" borderId="22" xfId="0" applyBorder="1"/>
    <xf numFmtId="0" fontId="0" fillId="0" borderId="21" xfId="0" applyBorder="1"/>
    <xf numFmtId="166" fontId="0" fillId="0" borderId="1" xfId="1" applyNumberFormat="1" applyFont="1" applyBorder="1"/>
    <xf numFmtId="0" fontId="0" fillId="0" borderId="23" xfId="0" applyFill="1" applyBorder="1"/>
    <xf numFmtId="0" fontId="6" fillId="0" borderId="0" xfId="0" applyFont="1" applyFill="1" applyBorder="1" applyAlignment="1">
      <alignment horizontal="left" vertical="top" wrapText="1"/>
    </xf>
    <xf numFmtId="0" fontId="11" fillId="2" borderId="2" xfId="0" applyFont="1" applyFill="1" applyBorder="1" applyAlignment="1">
      <alignment vertical="top" wrapText="1"/>
    </xf>
    <xf numFmtId="0" fontId="14" fillId="0" borderId="0" xfId="0" applyFont="1" applyFill="1" applyBorder="1" applyAlignment="1">
      <alignment vertical="top" wrapText="1"/>
    </xf>
    <xf numFmtId="0" fontId="13" fillId="0" borderId="0" xfId="0" applyFont="1" applyFill="1" applyBorder="1" applyAlignment="1">
      <alignment vertical="top" wrapText="1"/>
    </xf>
    <xf numFmtId="0" fontId="11" fillId="0" borderId="0" xfId="0" applyFont="1" applyFill="1" applyBorder="1" applyAlignment="1">
      <alignment vertical="top" wrapText="1"/>
    </xf>
    <xf numFmtId="0" fontId="15" fillId="0" borderId="0" xfId="0" applyFont="1" applyFill="1" applyBorder="1" applyAlignment="1">
      <alignment vertical="top" wrapText="1"/>
    </xf>
    <xf numFmtId="0" fontId="2" fillId="0" borderId="0" xfId="0" applyFont="1" applyBorder="1"/>
    <xf numFmtId="0" fontId="0" fillId="0" borderId="0" xfId="0" applyBorder="1"/>
    <xf numFmtId="0" fontId="14" fillId="0" borderId="0" xfId="0" applyFont="1" applyBorder="1" applyAlignment="1">
      <alignment vertical="center" wrapText="1"/>
    </xf>
    <xf numFmtId="164" fontId="0" fillId="0" borderId="0" xfId="1" applyFont="1" applyAlignment="1">
      <alignment horizontal="left" vertical="top" wrapText="1"/>
    </xf>
    <xf numFmtId="9" fontId="14" fillId="2" borderId="1" xfId="2" applyFont="1" applyFill="1" applyBorder="1" applyAlignment="1">
      <alignment vertical="top"/>
    </xf>
    <xf numFmtId="0" fontId="21" fillId="6" borderId="0" xfId="0" applyFont="1" applyFill="1" applyAlignment="1">
      <alignment horizontal="left" vertical="top" wrapText="1"/>
    </xf>
    <xf numFmtId="0" fontId="22" fillId="6" borderId="0" xfId="0" applyFont="1" applyFill="1" applyAlignment="1">
      <alignment horizontal="left" vertical="top" wrapText="1"/>
    </xf>
    <xf numFmtId="0" fontId="22" fillId="6" borderId="0" xfId="0" applyFont="1" applyFill="1" applyAlignment="1">
      <alignment horizontal="left" vertical="top"/>
    </xf>
    <xf numFmtId="0" fontId="14" fillId="9" borderId="1" xfId="0" applyFont="1" applyFill="1" applyBorder="1" applyAlignment="1">
      <alignment vertical="top" wrapText="1"/>
    </xf>
    <xf numFmtId="0" fontId="7" fillId="0" borderId="0" xfId="0" applyFont="1" applyFill="1" applyBorder="1" applyAlignment="1">
      <alignment horizontal="left" vertical="top" wrapText="1"/>
    </xf>
    <xf numFmtId="166" fontId="0" fillId="2" borderId="1" xfId="1" applyNumberFormat="1" applyFont="1" applyFill="1" applyBorder="1" applyAlignment="1">
      <alignment horizontal="left" vertical="top" wrapText="1"/>
    </xf>
    <xf numFmtId="166" fontId="0" fillId="9" borderId="1" xfId="1" applyNumberFormat="1" applyFont="1" applyFill="1" applyBorder="1" applyAlignment="1">
      <alignment horizontal="left" vertical="top" wrapText="1"/>
    </xf>
    <xf numFmtId="166" fontId="0" fillId="9" borderId="1" xfId="1" applyNumberFormat="1" applyFont="1" applyFill="1" applyBorder="1"/>
    <xf numFmtId="0" fontId="7" fillId="2" borderId="2" xfId="0" applyFont="1" applyFill="1" applyBorder="1" applyAlignment="1">
      <alignment horizontal="left" vertical="top"/>
    </xf>
    <xf numFmtId="0" fontId="6" fillId="2" borderId="2" xfId="0" applyFont="1" applyFill="1" applyBorder="1" applyAlignment="1">
      <alignment horizontal="left" vertical="top"/>
    </xf>
    <xf numFmtId="0" fontId="7" fillId="0" borderId="0" xfId="0" applyFont="1" applyFill="1" applyBorder="1" applyAlignment="1">
      <alignment horizontal="left" vertical="top"/>
    </xf>
    <xf numFmtId="2" fontId="6" fillId="0" borderId="0" xfId="0" applyNumberFormat="1" applyFont="1" applyFill="1" applyBorder="1" applyAlignment="1">
      <alignment horizontal="left" vertical="top"/>
    </xf>
    <xf numFmtId="0" fontId="6" fillId="0" borderId="0" xfId="0" applyFont="1" applyFill="1" applyBorder="1" applyAlignment="1">
      <alignment horizontal="left" vertical="top"/>
    </xf>
    <xf numFmtId="0" fontId="0" fillId="0" borderId="0" xfId="0" applyAlignment="1">
      <alignment wrapText="1"/>
    </xf>
    <xf numFmtId="0" fontId="0" fillId="0" borderId="0" xfId="0" applyFill="1" applyBorder="1" applyAlignment="1">
      <alignment wrapText="1"/>
    </xf>
    <xf numFmtId="0" fontId="2" fillId="0" borderId="0" xfId="0" applyFont="1" applyFill="1" applyBorder="1" applyAlignment="1">
      <alignment wrapText="1"/>
    </xf>
    <xf numFmtId="166" fontId="0" fillId="0" borderId="0" xfId="1" applyNumberFormat="1" applyFont="1" applyFill="1" applyBorder="1" applyAlignment="1">
      <alignment wrapText="1"/>
    </xf>
    <xf numFmtId="0" fontId="0" fillId="0" borderId="0" xfId="0" applyBorder="1" applyAlignment="1">
      <alignment horizontal="left" vertical="top" wrapText="1"/>
    </xf>
    <xf numFmtId="0" fontId="0" fillId="13" borderId="0" xfId="0" applyFill="1" applyAlignment="1">
      <alignment horizontal="left" vertical="top" wrapText="1"/>
    </xf>
    <xf numFmtId="0" fontId="0" fillId="0" borderId="0" xfId="0" applyAlignment="1">
      <alignment horizontal="center"/>
    </xf>
    <xf numFmtId="167" fontId="0" fillId="0" borderId="0" xfId="0" applyNumberFormat="1" applyAlignment="1">
      <alignment horizontal="center"/>
    </xf>
    <xf numFmtId="9" fontId="0" fillId="0" borderId="0" xfId="0" applyNumberFormat="1" applyAlignment="1">
      <alignment horizontal="center"/>
    </xf>
    <xf numFmtId="0" fontId="0" fillId="9" borderId="0" xfId="0" applyFill="1" applyAlignment="1">
      <alignment horizontal="center"/>
    </xf>
    <xf numFmtId="0" fontId="0" fillId="0" borderId="0" xfId="0" applyAlignment="1">
      <alignment horizontal="center" vertical="center"/>
    </xf>
    <xf numFmtId="167" fontId="0" fillId="0" borderId="0" xfId="0" applyNumberFormat="1" applyAlignment="1">
      <alignment horizontal="center" vertical="center"/>
    </xf>
    <xf numFmtId="0" fontId="0" fillId="0" borderId="0" xfId="0" applyAlignment="1">
      <alignment horizontal="center" wrapText="1"/>
    </xf>
    <xf numFmtId="0" fontId="24" fillId="0" borderId="0" xfId="0" applyFont="1"/>
    <xf numFmtId="0" fontId="25"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center" vertical="center"/>
    </xf>
    <xf numFmtId="0" fontId="25" fillId="0" borderId="0" xfId="0" applyFont="1" applyAlignment="1">
      <alignment horizontal="center"/>
    </xf>
    <xf numFmtId="0" fontId="25" fillId="0" borderId="0" xfId="0" applyFont="1"/>
    <xf numFmtId="0" fontId="0" fillId="0" borderId="0" xfId="0" applyAlignment="1">
      <alignment vertical="center"/>
    </xf>
    <xf numFmtId="0" fontId="25" fillId="9" borderId="0" xfId="0" applyFont="1" applyFill="1" applyAlignment="1">
      <alignment vertical="center"/>
    </xf>
    <xf numFmtId="0" fontId="25" fillId="0" borderId="0" xfId="0" applyFont="1" applyAlignment="1">
      <alignment vertical="center"/>
    </xf>
    <xf numFmtId="0" fontId="25" fillId="11" borderId="0" xfId="0" applyFont="1" applyFill="1" applyAlignment="1">
      <alignment vertical="center"/>
    </xf>
    <xf numFmtId="0" fontId="25" fillId="8" borderId="0" xfId="0" applyFont="1" applyFill="1" applyAlignment="1">
      <alignment vertical="center"/>
    </xf>
    <xf numFmtId="0" fontId="25" fillId="17" borderId="0" xfId="0" applyFont="1" applyFill="1" applyAlignment="1">
      <alignment vertical="center"/>
    </xf>
    <xf numFmtId="0" fontId="26" fillId="18" borderId="0" xfId="0" applyFont="1" applyFill="1" applyAlignment="1">
      <alignment vertical="center"/>
    </xf>
    <xf numFmtId="0" fontId="25" fillId="13" borderId="0" xfId="0" applyFont="1" applyFill="1" applyAlignment="1">
      <alignment vertical="center"/>
    </xf>
    <xf numFmtId="0" fontId="25" fillId="12" borderId="0" xfId="0" applyFont="1" applyFill="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0" fontId="25" fillId="19" borderId="0" xfId="0" applyFont="1" applyFill="1" applyAlignment="1">
      <alignment vertical="center"/>
    </xf>
    <xf numFmtId="0" fontId="28" fillId="0" borderId="0" xfId="0" applyFont="1" applyAlignment="1">
      <alignment horizontal="center" vertical="center" wrapText="1"/>
    </xf>
    <xf numFmtId="0" fontId="28" fillId="0" borderId="0" xfId="0" applyFont="1" applyAlignment="1">
      <alignment vertical="center" wrapText="1"/>
    </xf>
    <xf numFmtId="0" fontId="28" fillId="0" borderId="1" xfId="0" applyFont="1" applyBorder="1" applyAlignment="1">
      <alignment horizontal="left" vertical="center" wrapText="1"/>
    </xf>
    <xf numFmtId="0" fontId="28" fillId="0" borderId="0" xfId="0" applyFont="1" applyAlignment="1">
      <alignment horizontal="left" vertical="center" wrapText="1"/>
    </xf>
    <xf numFmtId="0" fontId="28" fillId="0" borderId="1" xfId="0" applyFont="1" applyBorder="1" applyAlignment="1">
      <alignment vertical="center" wrapText="1"/>
    </xf>
    <xf numFmtId="0" fontId="28" fillId="0" borderId="0" xfId="0" applyFont="1" applyBorder="1" applyAlignment="1">
      <alignment vertical="center" wrapText="1"/>
    </xf>
    <xf numFmtId="0" fontId="28" fillId="8" borderId="1" xfId="0" applyFont="1" applyFill="1" applyBorder="1" applyAlignment="1">
      <alignment horizontal="center" vertical="center" wrapText="1"/>
    </xf>
    <xf numFmtId="0" fontId="30" fillId="1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12" borderId="1" xfId="0" applyFont="1" applyFill="1" applyBorder="1" applyAlignment="1">
      <alignment horizontal="center" vertical="center" wrapText="1"/>
    </xf>
    <xf numFmtId="0" fontId="28" fillId="20" borderId="1"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2" borderId="1" xfId="0" applyFont="1" applyFill="1" applyBorder="1" applyAlignment="1">
      <alignment horizontal="center" vertical="center" wrapText="1"/>
    </xf>
    <xf numFmtId="0" fontId="28" fillId="2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9" fillId="24" borderId="1" xfId="0" applyFont="1" applyFill="1" applyBorder="1" applyAlignment="1">
      <alignment horizontal="left" vertical="center" wrapText="1"/>
    </xf>
    <xf numFmtId="0" fontId="28" fillId="23" borderId="1" xfId="0" applyFont="1" applyFill="1" applyBorder="1" applyAlignment="1">
      <alignment horizontal="left" vertical="center" wrapText="1"/>
    </xf>
    <xf numFmtId="0" fontId="29" fillId="0" borderId="1" xfId="0" applyFont="1" applyBorder="1" applyAlignment="1">
      <alignment horizontal="left" vertical="center" wrapText="1"/>
    </xf>
    <xf numFmtId="0" fontId="12" fillId="22" borderId="1" xfId="0" applyFont="1" applyFill="1" applyBorder="1" applyAlignment="1">
      <alignment horizontal="center" vertical="center" wrapText="1"/>
    </xf>
    <xf numFmtId="0" fontId="33" fillId="0" borderId="0" xfId="0" applyFont="1" applyAlignment="1">
      <alignment horizontal="center" vertical="center" wrapText="1"/>
    </xf>
    <xf numFmtId="0" fontId="12" fillId="0" borderId="0" xfId="0" applyFont="1" applyAlignment="1">
      <alignment horizontal="left" vertical="center" wrapText="1"/>
    </xf>
    <xf numFmtId="0" fontId="2" fillId="0" borderId="0" xfId="0" applyFont="1" applyAlignment="1">
      <alignment horizontal="left" vertical="top" wrapText="1"/>
    </xf>
    <xf numFmtId="0" fontId="0" fillId="0" borderId="5" xfId="0" applyBorder="1" applyAlignment="1">
      <alignment horizontal="left" vertical="top" wrapText="1"/>
    </xf>
    <xf numFmtId="0" fontId="11" fillId="10" borderId="1" xfId="0" applyFont="1" applyFill="1" applyBorder="1" applyAlignment="1">
      <alignment horizontal="left" vertical="center" wrapText="1"/>
    </xf>
    <xf numFmtId="0" fontId="0" fillId="0" borderId="0" xfId="0" applyAlignment="1">
      <alignment vertical="top"/>
    </xf>
    <xf numFmtId="0" fontId="11" fillId="0" borderId="0" xfId="0" applyFont="1" applyFill="1" applyBorder="1" applyAlignment="1">
      <alignment vertical="top"/>
    </xf>
    <xf numFmtId="0" fontId="12" fillId="13" borderId="0" xfId="0" applyFont="1" applyFill="1" applyAlignment="1">
      <alignment horizontal="left" vertical="top"/>
    </xf>
    <xf numFmtId="0" fontId="13" fillId="0" borderId="0" xfId="0" applyFont="1" applyFill="1" applyBorder="1" applyAlignment="1">
      <alignment vertical="top"/>
    </xf>
    <xf numFmtId="0" fontId="14" fillId="0" borderId="0" xfId="0" applyFont="1" applyFill="1" applyBorder="1" applyAlignment="1">
      <alignment vertical="top"/>
    </xf>
    <xf numFmtId="164" fontId="14" fillId="0" borderId="0" xfId="1" applyFont="1" applyFill="1" applyBorder="1" applyAlignment="1">
      <alignment vertical="top"/>
    </xf>
    <xf numFmtId="0" fontId="16" fillId="0" borderId="0" xfId="0" applyFont="1" applyFill="1" applyBorder="1" applyAlignment="1">
      <alignment vertical="top"/>
    </xf>
    <xf numFmtId="164" fontId="16" fillId="0" borderId="0" xfId="1" applyFont="1" applyFill="1" applyBorder="1" applyAlignment="1">
      <alignment vertical="top"/>
    </xf>
    <xf numFmtId="0" fontId="0" fillId="0" borderId="0" xfId="0"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12" fillId="0" borderId="0" xfId="0" applyFont="1" applyFill="1" applyBorder="1" applyAlignment="1">
      <alignment horizontal="left" vertical="top"/>
    </xf>
    <xf numFmtId="0" fontId="0" fillId="0" borderId="7" xfId="0" applyFill="1" applyBorder="1" applyAlignment="1">
      <alignment horizontal="left" vertical="top"/>
    </xf>
    <xf numFmtId="0" fontId="0" fillId="2" borderId="4" xfId="0" applyFill="1" applyBorder="1" applyAlignment="1">
      <alignment horizontal="left" vertical="top" wrapText="1"/>
    </xf>
    <xf numFmtId="0" fontId="5" fillId="2" borderId="4" xfId="0" applyFont="1" applyFill="1" applyBorder="1" applyAlignment="1">
      <alignment horizontal="left" vertical="top" wrapText="1"/>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9" fillId="11" borderId="12" xfId="1" applyNumberFormat="1" applyFont="1" applyFill="1" applyBorder="1" applyAlignment="1">
      <alignment horizontal="left" vertical="top" wrapText="1"/>
    </xf>
    <xf numFmtId="164" fontId="9" fillId="11" borderId="27" xfId="1" applyFont="1" applyFill="1" applyBorder="1" applyAlignment="1">
      <alignment horizontal="left" vertical="top" wrapText="1"/>
    </xf>
    <xf numFmtId="0" fontId="8" fillId="11" borderId="23" xfId="0" applyFont="1" applyFill="1" applyBorder="1" applyAlignment="1">
      <alignment horizontal="left" vertical="top" wrapText="1"/>
    </xf>
    <xf numFmtId="0" fontId="0" fillId="11" borderId="0" xfId="0" applyFill="1" applyAlignment="1">
      <alignment horizontal="left" vertical="top" wrapText="1"/>
    </xf>
    <xf numFmtId="0" fontId="0" fillId="0" borderId="1" xfId="0" applyFill="1" applyBorder="1" applyAlignment="1">
      <alignment horizontal="left" vertical="top" wrapText="1"/>
    </xf>
    <xf numFmtId="0" fontId="22" fillId="0" borderId="0" xfId="0" applyFont="1" applyFill="1" applyAlignment="1">
      <alignment horizontal="left" vertical="top" wrapText="1"/>
    </xf>
    <xf numFmtId="0" fontId="22" fillId="0" borderId="0" xfId="0" applyFont="1" applyFill="1" applyBorder="1" applyAlignment="1">
      <alignment horizontal="left" vertical="top" wrapText="1"/>
    </xf>
    <xf numFmtId="0" fontId="0" fillId="0" borderId="0" xfId="0" applyFill="1" applyBorder="1" applyAlignment="1">
      <alignment vertical="top"/>
    </xf>
    <xf numFmtId="0" fontId="14" fillId="0" borderId="25" xfId="0" applyFont="1" applyFill="1" applyBorder="1" applyAlignment="1">
      <alignment vertical="top" wrapText="1"/>
    </xf>
    <xf numFmtId="9" fontId="14" fillId="0" borderId="0" xfId="2" applyFont="1" applyFill="1" applyBorder="1" applyAlignment="1">
      <alignment vertical="top"/>
    </xf>
    <xf numFmtId="16" fontId="17" fillId="2" borderId="3" xfId="0" applyNumberFormat="1" applyFont="1" applyFill="1" applyBorder="1" applyAlignment="1">
      <alignment vertical="top" wrapText="1"/>
    </xf>
    <xf numFmtId="0" fontId="17" fillId="2" borderId="6" xfId="0" applyFont="1" applyFill="1" applyBorder="1" applyAlignment="1">
      <alignment vertical="top" wrapText="1"/>
    </xf>
    <xf numFmtId="0" fontId="18" fillId="2" borderId="6" xfId="0" applyFont="1" applyFill="1" applyBorder="1" applyAlignment="1">
      <alignment vertical="top" wrapText="1"/>
    </xf>
    <xf numFmtId="0" fontId="6" fillId="2" borderId="3" xfId="0" applyFont="1" applyFill="1" applyBorder="1" applyAlignment="1">
      <alignment horizontal="left" vertical="top" wrapText="1"/>
    </xf>
    <xf numFmtId="0" fontId="6" fillId="2" borderId="26" xfId="0" applyFont="1" applyFill="1" applyBorder="1" applyAlignment="1">
      <alignment horizontal="left" vertical="top" wrapText="1"/>
    </xf>
    <xf numFmtId="16" fontId="17" fillId="2" borderId="1" xfId="0" applyNumberFormat="1" applyFont="1" applyFill="1" applyBorder="1" applyAlignment="1">
      <alignmen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20" fontId="17" fillId="2" borderId="6" xfId="0" applyNumberFormat="1" applyFont="1" applyFill="1" applyBorder="1" applyAlignment="1">
      <alignment horizontal="left" vertical="top" wrapText="1"/>
    </xf>
    <xf numFmtId="0" fontId="5" fillId="2" borderId="2" xfId="0" applyFont="1" applyFill="1" applyBorder="1" applyAlignment="1">
      <alignment horizontal="left" vertical="top" wrapText="1"/>
    </xf>
    <xf numFmtId="20" fontId="17" fillId="2" borderId="6" xfId="0" applyNumberFormat="1" applyFont="1" applyFill="1" applyBorder="1" applyAlignment="1">
      <alignment vertical="top" wrapText="1"/>
    </xf>
    <xf numFmtId="0" fontId="12" fillId="16" borderId="0" xfId="0" applyFont="1" applyFill="1" applyAlignment="1">
      <alignment horizontal="left" vertical="top"/>
    </xf>
    <xf numFmtId="0" fontId="2" fillId="16" borderId="0" xfId="0" applyFont="1" applyFill="1" applyAlignment="1">
      <alignment horizontal="left" vertical="top"/>
    </xf>
    <xf numFmtId="0" fontId="0" fillId="16" borderId="0" xfId="0" applyFill="1" applyAlignment="1">
      <alignment horizontal="left" vertical="top" wrapText="1"/>
    </xf>
    <xf numFmtId="166" fontId="0" fillId="2" borderId="1" xfId="1" applyNumberFormat="1" applyFont="1" applyFill="1" applyBorder="1" applyAlignment="1">
      <alignment horizontal="left" vertical="top" wrapText="1" indent="2"/>
    </xf>
    <xf numFmtId="0" fontId="11" fillId="0" borderId="26" xfId="0" applyFont="1" applyFill="1" applyBorder="1" applyAlignment="1">
      <alignment horizontal="left" vertical="center" wrapText="1"/>
    </xf>
    <xf numFmtId="0" fontId="10" fillId="26" borderId="25" xfId="0" applyFont="1" applyFill="1" applyBorder="1" applyAlignment="1">
      <alignment horizontal="left" vertical="top"/>
    </xf>
    <xf numFmtId="0" fontId="41" fillId="11" borderId="0" xfId="0" applyFont="1" applyFill="1" applyBorder="1" applyAlignment="1">
      <alignment horizontal="left" vertical="top" wrapText="1"/>
    </xf>
    <xf numFmtId="0" fontId="42" fillId="26" borderId="23" xfId="0" applyFont="1" applyFill="1" applyBorder="1" applyAlignment="1">
      <alignment horizontal="left" vertical="top"/>
    </xf>
    <xf numFmtId="164" fontId="14" fillId="0" borderId="0" xfId="1" applyFont="1" applyFill="1" applyBorder="1" applyAlignment="1">
      <alignment vertical="top" wrapText="1"/>
    </xf>
    <xf numFmtId="164" fontId="0" fillId="0" borderId="0" xfId="1" applyFont="1" applyFill="1" applyBorder="1" applyAlignment="1">
      <alignment horizontal="left" vertical="top"/>
    </xf>
    <xf numFmtId="9" fontId="0" fillId="0" borderId="0" xfId="2" applyFont="1" applyFill="1" applyBorder="1" applyAlignment="1">
      <alignment horizontal="left" vertical="top"/>
    </xf>
    <xf numFmtId="165" fontId="14" fillId="2" borderId="1" xfId="0" applyNumberFormat="1" applyFont="1" applyFill="1" applyBorder="1" applyAlignment="1">
      <alignment vertical="top" wrapText="1"/>
    </xf>
    <xf numFmtId="49" fontId="0" fillId="2" borderId="1" xfId="1" applyNumberFormat="1" applyFont="1" applyFill="1" applyBorder="1" applyAlignment="1">
      <alignment horizontal="left" vertical="top" wrapText="1"/>
    </xf>
    <xf numFmtId="49" fontId="0" fillId="2" borderId="1" xfId="0" applyNumberFormat="1" applyFill="1" applyBorder="1" applyAlignment="1">
      <alignment horizontal="left" vertical="top" wrapText="1"/>
    </xf>
    <xf numFmtId="1" fontId="14" fillId="8" borderId="1" xfId="0" applyNumberFormat="1" applyFont="1" applyFill="1" applyBorder="1" applyAlignment="1">
      <alignment vertical="top" wrapText="1"/>
    </xf>
    <xf numFmtId="9" fontId="14" fillId="8" borderId="1" xfId="2" applyFont="1" applyFill="1" applyBorder="1" applyAlignment="1">
      <alignment vertical="top"/>
    </xf>
    <xf numFmtId="0" fontId="43" fillId="0" borderId="1" xfId="0" applyFont="1" applyBorder="1" applyAlignment="1">
      <alignment horizontal="center" vertical="center"/>
    </xf>
    <xf numFmtId="0" fontId="24" fillId="26" borderId="1" xfId="0" applyFont="1" applyFill="1" applyBorder="1" applyAlignment="1">
      <alignment vertical="top"/>
    </xf>
    <xf numFmtId="0" fontId="13" fillId="0" borderId="23" xfId="0" applyFont="1" applyFill="1" applyBorder="1" applyAlignment="1">
      <alignment vertical="top"/>
    </xf>
    <xf numFmtId="0" fontId="24" fillId="16" borderId="1" xfId="0" applyFont="1" applyFill="1" applyBorder="1" applyAlignment="1">
      <alignment vertical="top"/>
    </xf>
    <xf numFmtId="0" fontId="14" fillId="9" borderId="1" xfId="0" applyFont="1" applyFill="1" applyBorder="1" applyAlignment="1">
      <alignment vertical="top"/>
    </xf>
    <xf numFmtId="1" fontId="14" fillId="2" borderId="1" xfId="0" applyNumberFormat="1" applyFont="1" applyFill="1" applyBorder="1" applyAlignment="1">
      <alignment vertical="top"/>
    </xf>
    <xf numFmtId="9" fontId="14" fillId="2" borderId="1" xfId="2" applyFont="1" applyFill="1" applyBorder="1" applyAlignment="1">
      <alignment vertical="top" wrapText="1"/>
    </xf>
    <xf numFmtId="0" fontId="24" fillId="11" borderId="1" xfId="0" applyFont="1" applyFill="1" applyBorder="1" applyAlignment="1">
      <alignment vertical="top"/>
    </xf>
    <xf numFmtId="168" fontId="14" fillId="2" borderId="1" xfId="3" applyNumberFormat="1" applyFont="1" applyFill="1" applyBorder="1" applyAlignment="1">
      <alignment vertical="top"/>
    </xf>
    <xf numFmtId="168" fontId="14" fillId="2" borderId="1" xfId="2" applyNumberFormat="1" applyFont="1" applyFill="1" applyBorder="1" applyAlignment="1">
      <alignment vertical="top"/>
    </xf>
    <xf numFmtId="164" fontId="47" fillId="25" borderId="3" xfId="1" applyFont="1" applyFill="1" applyBorder="1" applyAlignment="1">
      <alignment horizontal="left" vertical="center" wrapText="1"/>
    </xf>
    <xf numFmtId="0" fontId="36" fillId="15" borderId="1" xfId="0" applyFont="1" applyFill="1" applyBorder="1" applyAlignment="1">
      <alignment horizontal="left" vertical="top" wrapText="1"/>
    </xf>
    <xf numFmtId="0" fontId="37" fillId="15" borderId="1" xfId="0" applyFont="1" applyFill="1" applyBorder="1" applyAlignment="1">
      <alignment horizontal="left" vertical="top" wrapText="1"/>
    </xf>
    <xf numFmtId="0" fontId="38" fillId="15" borderId="1" xfId="0" applyFont="1" applyFill="1" applyBorder="1" applyAlignment="1">
      <alignment horizontal="left" vertical="top" wrapText="1"/>
    </xf>
    <xf numFmtId="0" fontId="11" fillId="15" borderId="1" xfId="0" applyFont="1" applyFill="1" applyBorder="1" applyAlignment="1">
      <alignment horizontal="left" vertical="top" wrapText="1"/>
    </xf>
    <xf numFmtId="0" fontId="11" fillId="15" borderId="2" xfId="0" applyFont="1" applyFill="1" applyBorder="1" applyAlignment="1">
      <alignment horizontal="left" vertical="center" wrapText="1"/>
    </xf>
    <xf numFmtId="0" fontId="11" fillId="15" borderId="4" xfId="0" applyFont="1" applyFill="1" applyBorder="1" applyAlignment="1">
      <alignment horizontal="left" vertical="center" wrapText="1"/>
    </xf>
    <xf numFmtId="0" fontId="11" fillId="15" borderId="1" xfId="0" applyFont="1" applyFill="1" applyBorder="1" applyAlignment="1">
      <alignment horizontal="left" vertical="center" wrapText="1"/>
    </xf>
    <xf numFmtId="0" fontId="44" fillId="9" borderId="0" xfId="0" applyFont="1" applyFill="1" applyBorder="1" applyAlignment="1">
      <alignment horizontal="left" vertical="top"/>
    </xf>
    <xf numFmtId="0" fontId="44" fillId="9" borderId="0" xfId="0" applyFont="1" applyFill="1" applyAlignment="1">
      <alignment horizontal="left" vertical="top"/>
    </xf>
    <xf numFmtId="0" fontId="0" fillId="0" borderId="0" xfId="0" applyBorder="1" applyAlignment="1">
      <alignment vertical="center" wrapText="1"/>
    </xf>
    <xf numFmtId="0" fontId="50" fillId="0" borderId="0" xfId="0" applyFont="1" applyFill="1" applyBorder="1" applyAlignment="1">
      <alignment vertical="top"/>
    </xf>
    <xf numFmtId="0" fontId="0" fillId="0" borderId="0" xfId="0" applyAlignment="1">
      <alignment vertical="center" wrapText="1"/>
    </xf>
    <xf numFmtId="0" fontId="13" fillId="0" borderId="0" xfId="0" applyFont="1" applyAlignment="1">
      <alignment vertical="top" wrapText="1"/>
    </xf>
    <xf numFmtId="0" fontId="14" fillId="0" borderId="0" xfId="0" applyFont="1" applyAlignment="1">
      <alignment vertical="top" wrapText="1"/>
    </xf>
    <xf numFmtId="0" fontId="11" fillId="0" borderId="0" xfId="0" applyFont="1" applyAlignment="1">
      <alignment vertical="top" wrapText="1"/>
    </xf>
    <xf numFmtId="0" fontId="15" fillId="0" borderId="0" xfId="0" applyFont="1" applyAlignment="1">
      <alignment vertical="top" wrapText="1"/>
    </xf>
    <xf numFmtId="0" fontId="50" fillId="0" borderId="0" xfId="0" applyFont="1" applyAlignment="1">
      <alignment vertical="top"/>
    </xf>
    <xf numFmtId="0" fontId="14" fillId="0" borderId="0" xfId="0" applyFont="1" applyAlignment="1">
      <alignment vertical="center" wrapText="1"/>
    </xf>
    <xf numFmtId="0" fontId="24" fillId="15" borderId="1" xfId="0" applyFont="1" applyFill="1" applyBorder="1" applyAlignment="1">
      <alignment horizontal="center" vertical="center" wrapText="1"/>
    </xf>
    <xf numFmtId="0" fontId="24" fillId="24" borderId="1"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29" borderId="1" xfId="0" applyFill="1" applyBorder="1" applyAlignment="1">
      <alignment horizontal="center" vertical="center" wrapText="1"/>
    </xf>
    <xf numFmtId="0" fontId="0" fillId="0" borderId="1" xfId="0" applyBorder="1" applyAlignment="1">
      <alignment horizontal="center" vertical="center" wrapText="1"/>
    </xf>
    <xf numFmtId="167" fontId="0" fillId="0" borderId="1" xfId="0" applyNumberFormat="1" applyBorder="1" applyAlignment="1">
      <alignment horizontal="center" vertical="center" wrapText="1"/>
    </xf>
    <xf numFmtId="167" fontId="0" fillId="29" borderId="1" xfId="0" applyNumberFormat="1" applyFill="1" applyBorder="1" applyAlignment="1">
      <alignment horizontal="center" vertical="center" wrapText="1"/>
    </xf>
    <xf numFmtId="167" fontId="0" fillId="0" borderId="1" xfId="0" applyNumberFormat="1" applyFill="1" applyBorder="1" applyAlignment="1">
      <alignment horizontal="center" vertical="center" wrapText="1"/>
    </xf>
    <xf numFmtId="0" fontId="0" fillId="24" borderId="1" xfId="0" applyFill="1" applyBorder="1" applyAlignment="1">
      <alignment vertical="center" wrapText="1"/>
    </xf>
    <xf numFmtId="0" fontId="0" fillId="0" borderId="1" xfId="0" applyFill="1" applyBorder="1" applyAlignment="1">
      <alignment vertical="center" wrapText="1"/>
    </xf>
    <xf numFmtId="169" fontId="0" fillId="0" borderId="1" xfId="0" applyNumberFormat="1" applyBorder="1" applyAlignment="1">
      <alignment vertical="center" wrapText="1"/>
    </xf>
    <xf numFmtId="167" fontId="0" fillId="0" borderId="1" xfId="0" applyNumberFormat="1" applyBorder="1" applyAlignment="1">
      <alignment vertical="center" wrapText="1"/>
    </xf>
    <xf numFmtId="167" fontId="0" fillId="24" borderId="1" xfId="0" applyNumberFormat="1" applyFill="1" applyBorder="1" applyAlignment="1">
      <alignment vertical="center" wrapText="1"/>
    </xf>
    <xf numFmtId="170" fontId="0" fillId="0" borderId="1" xfId="0" applyNumberFormat="1" applyBorder="1" applyAlignment="1">
      <alignment horizontal="center" vertical="center" wrapText="1"/>
    </xf>
    <xf numFmtId="170" fontId="0" fillId="0" borderId="1" xfId="0" applyNumberFormat="1" applyBorder="1" applyAlignment="1">
      <alignment vertical="center" wrapText="1"/>
    </xf>
    <xf numFmtId="169" fontId="0" fillId="24" borderId="1" xfId="0" applyNumberFormat="1" applyFill="1" applyBorder="1" applyAlignment="1">
      <alignment vertical="center" wrapText="1"/>
    </xf>
    <xf numFmtId="0" fontId="0" fillId="0" borderId="1" xfId="0"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30" borderId="1" xfId="0" applyFont="1" applyFill="1" applyBorder="1" applyAlignment="1">
      <alignment horizontal="center" vertical="center" wrapText="1"/>
    </xf>
    <xf numFmtId="0" fontId="13" fillId="22"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24" borderId="1" xfId="0" applyFont="1" applyFill="1" applyBorder="1" applyAlignment="1">
      <alignment horizontal="center" vertical="center" wrapText="1"/>
    </xf>
    <xf numFmtId="0" fontId="13" fillId="21" borderId="1" xfId="0" applyFont="1" applyFill="1" applyBorder="1" applyAlignment="1">
      <alignment horizontal="center" vertical="center" wrapText="1"/>
    </xf>
    <xf numFmtId="0" fontId="13" fillId="27" borderId="1" xfId="0" applyFont="1" applyFill="1" applyBorder="1" applyAlignment="1">
      <alignment horizontal="center" vertical="center" wrapText="1"/>
    </xf>
    <xf numFmtId="0" fontId="13" fillId="20" borderId="1" xfId="0" applyFont="1" applyFill="1" applyBorder="1" applyAlignment="1">
      <alignment horizontal="center" vertical="center" wrapText="1"/>
    </xf>
    <xf numFmtId="0" fontId="13" fillId="2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2" fillId="0" borderId="1" xfId="0" applyFont="1" applyBorder="1" applyAlignment="1">
      <alignment horizontal="center" vertical="center" wrapText="1"/>
    </xf>
    <xf numFmtId="0" fontId="52" fillId="7" borderId="0" xfId="0" applyFont="1" applyFill="1"/>
    <xf numFmtId="0" fontId="12" fillId="2" borderId="2" xfId="0" applyFont="1" applyFill="1" applyBorder="1" applyAlignment="1">
      <alignment horizontal="left" vertical="top" wrapText="1"/>
    </xf>
    <xf numFmtId="0" fontId="51" fillId="0" borderId="0" xfId="0" applyFont="1" applyFill="1"/>
    <xf numFmtId="0" fontId="24" fillId="2" borderId="0" xfId="0" applyFont="1" applyFill="1" applyAlignment="1">
      <alignment horizontal="left" vertical="top"/>
    </xf>
    <xf numFmtId="0" fontId="0" fillId="0" borderId="0" xfId="0" applyFont="1" applyFill="1" applyAlignment="1">
      <alignment horizontal="left" vertical="top" wrapText="1"/>
    </xf>
    <xf numFmtId="0" fontId="24"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52" fillId="0" borderId="0" xfId="0" applyFont="1" applyFill="1"/>
    <xf numFmtId="0" fontId="0" fillId="0" borderId="0" xfId="0" applyFill="1" applyAlignment="1">
      <alignment horizontal="left" vertical="top"/>
    </xf>
    <xf numFmtId="0" fontId="49" fillId="9" borderId="1" xfId="0" applyFont="1" applyFill="1" applyBorder="1" applyAlignment="1">
      <alignment horizontal="left" vertical="top"/>
    </xf>
    <xf numFmtId="0" fontId="1" fillId="9" borderId="1" xfId="0" applyFont="1" applyFill="1" applyBorder="1" applyAlignment="1">
      <alignment horizontal="left" vertical="top" wrapText="1"/>
    </xf>
    <xf numFmtId="0" fontId="1" fillId="2" borderId="28" xfId="0" applyFont="1" applyFill="1" applyBorder="1" applyAlignment="1">
      <alignment horizontal="left" vertical="top" wrapText="1"/>
    </xf>
    <xf numFmtId="0" fontId="53" fillId="2" borderId="2" xfId="0" applyFont="1" applyFill="1" applyBorder="1" applyAlignment="1">
      <alignment vertical="top"/>
    </xf>
    <xf numFmtId="0" fontId="53" fillId="2" borderId="0" xfId="0" applyFont="1" applyFill="1" applyBorder="1" applyAlignment="1">
      <alignment vertical="top"/>
    </xf>
    <xf numFmtId="0" fontId="53" fillId="9" borderId="1" xfId="0" applyFont="1" applyFill="1" applyBorder="1" applyAlignment="1">
      <alignment horizontal="left" vertical="top"/>
    </xf>
    <xf numFmtId="0" fontId="6" fillId="8" borderId="2" xfId="0" applyFont="1" applyFill="1" applyBorder="1" applyAlignment="1">
      <alignment horizontal="left" vertical="top"/>
    </xf>
    <xf numFmtId="2" fontId="6" fillId="8" borderId="1" xfId="0" applyNumberFormat="1" applyFont="1" applyFill="1" applyBorder="1" applyAlignment="1">
      <alignment horizontal="left" vertical="top"/>
    </xf>
    <xf numFmtId="0" fontId="0" fillId="8" borderId="1" xfId="0" applyFill="1" applyBorder="1" applyAlignment="1">
      <alignment horizontal="left" vertical="top"/>
    </xf>
    <xf numFmtId="0" fontId="0" fillId="0" borderId="1" xfId="0" applyBorder="1" applyAlignment="1">
      <alignment horizontal="center" vertical="center"/>
    </xf>
    <xf numFmtId="0" fontId="2" fillId="0" borderId="1" xfId="0" applyFont="1" applyBorder="1" applyAlignment="1">
      <alignment vertical="center" wrapText="1"/>
    </xf>
    <xf numFmtId="0" fontId="2" fillId="24" borderId="1" xfId="0" applyFont="1" applyFill="1" applyBorder="1" applyAlignment="1">
      <alignment vertical="center" wrapText="1"/>
    </xf>
    <xf numFmtId="0" fontId="2" fillId="0" borderId="1" xfId="0" applyFont="1" applyBorder="1" applyAlignment="1">
      <alignment horizontal="center" vertical="center"/>
    </xf>
    <xf numFmtId="0" fontId="54" fillId="22" borderId="1" xfId="0" applyFont="1" applyFill="1" applyBorder="1" applyAlignment="1">
      <alignment vertical="center" wrapText="1"/>
    </xf>
    <xf numFmtId="0" fontId="54" fillId="31" borderId="4" xfId="0" applyFont="1" applyFill="1" applyBorder="1" applyAlignment="1">
      <alignment vertical="center" wrapText="1"/>
    </xf>
    <xf numFmtId="0" fontId="54" fillId="22" borderId="4" xfId="0" applyFont="1" applyFill="1" applyBorder="1" applyAlignment="1">
      <alignment vertical="center" wrapText="1"/>
    </xf>
    <xf numFmtId="0" fontId="54" fillId="27" borderId="4" xfId="0" applyFont="1" applyFill="1" applyBorder="1" applyAlignment="1">
      <alignment vertical="center" wrapText="1"/>
    </xf>
    <xf numFmtId="0" fontId="54" fillId="30" borderId="4" xfId="0" applyFont="1" applyFill="1" applyBorder="1" applyAlignment="1">
      <alignment vertical="center" wrapText="1"/>
    </xf>
    <xf numFmtId="15" fontId="1" fillId="9" borderId="1" xfId="0" applyNumberFormat="1" applyFont="1" applyFill="1" applyBorder="1" applyAlignment="1">
      <alignment horizontal="left" vertical="top" wrapText="1"/>
    </xf>
    <xf numFmtId="9" fontId="7" fillId="0" borderId="0" xfId="2" applyFont="1" applyAlignment="1">
      <alignment horizontal="left" vertical="top"/>
    </xf>
    <xf numFmtId="2" fontId="1" fillId="0" borderId="0" xfId="0" applyNumberFormat="1" applyFont="1" applyAlignment="1">
      <alignment horizontal="left" vertical="top"/>
    </xf>
    <xf numFmtId="9" fontId="1" fillId="0" borderId="0" xfId="2" applyFont="1" applyAlignment="1">
      <alignment horizontal="left" vertical="top"/>
    </xf>
    <xf numFmtId="164" fontId="0" fillId="2" borderId="1" xfId="1" applyNumberFormat="1" applyFont="1" applyFill="1" applyBorder="1" applyAlignment="1">
      <alignment horizontal="left" vertical="top" wrapText="1"/>
    </xf>
    <xf numFmtId="0" fontId="11" fillId="4" borderId="0" xfId="0" applyFont="1" applyFill="1" applyBorder="1" applyAlignment="1">
      <alignment horizontal="left" vertical="top" wrapText="1"/>
    </xf>
    <xf numFmtId="0" fontId="52" fillId="0" borderId="0" xfId="0" applyFont="1"/>
    <xf numFmtId="0" fontId="55" fillId="0" borderId="0" xfId="0" applyFont="1"/>
    <xf numFmtId="0" fontId="56" fillId="0" borderId="0" xfId="4"/>
    <xf numFmtId="0" fontId="2" fillId="14" borderId="1" xfId="0" applyFont="1" applyFill="1" applyBorder="1" applyAlignment="1">
      <alignment horizontal="center" vertical="center" wrapText="1"/>
    </xf>
    <xf numFmtId="0" fontId="0" fillId="14" borderId="1" xfId="0" applyFill="1" applyBorder="1" applyAlignment="1">
      <alignment vertical="center" wrapText="1"/>
    </xf>
    <xf numFmtId="0" fontId="2" fillId="27" borderId="1" xfId="0" applyFont="1" applyFill="1" applyBorder="1" applyAlignment="1">
      <alignment horizontal="center" vertical="center" wrapText="1"/>
    </xf>
    <xf numFmtId="0" fontId="0" fillId="27" borderId="1" xfId="0" applyFill="1" applyBorder="1" applyAlignment="1">
      <alignment vertical="center" wrapText="1"/>
    </xf>
    <xf numFmtId="0" fontId="2" fillId="21" borderId="1" xfId="0" applyFont="1" applyFill="1" applyBorder="1" applyAlignment="1">
      <alignment horizontal="center" vertical="center" wrapText="1"/>
    </xf>
    <xf numFmtId="0" fontId="0" fillId="21" borderId="1" xfId="0" applyFill="1" applyBorder="1" applyAlignment="1">
      <alignment vertical="center" wrapText="1"/>
    </xf>
    <xf numFmtId="0" fontId="2" fillId="10" borderId="1" xfId="0" applyFont="1" applyFill="1" applyBorder="1" applyAlignment="1">
      <alignment horizontal="center" vertical="center" wrapText="1"/>
    </xf>
    <xf numFmtId="0" fontId="0" fillId="10" borderId="1" xfId="0" applyFill="1" applyBorder="1" applyAlignment="1">
      <alignment vertical="center" wrapText="1"/>
    </xf>
    <xf numFmtId="0" fontId="2" fillId="22" borderId="1" xfId="0" applyFont="1" applyFill="1" applyBorder="1" applyAlignment="1">
      <alignment horizontal="center" vertical="center" wrapText="1"/>
    </xf>
    <xf numFmtId="0" fontId="0" fillId="22" borderId="1" xfId="0" applyFill="1" applyBorder="1" applyAlignment="1">
      <alignment vertical="center" wrapText="1"/>
    </xf>
    <xf numFmtId="0" fontId="2" fillId="20" borderId="1" xfId="0" applyFont="1" applyFill="1" applyBorder="1" applyAlignment="1">
      <alignment horizontal="center" vertical="center" wrapText="1"/>
    </xf>
    <xf numFmtId="0" fontId="0" fillId="20" borderId="1" xfId="0" applyFill="1" applyBorder="1" applyAlignment="1">
      <alignment vertical="center" wrapText="1"/>
    </xf>
    <xf numFmtId="0" fontId="2" fillId="32" borderId="1" xfId="0" applyFont="1" applyFill="1" applyBorder="1" applyAlignment="1">
      <alignment horizontal="center" vertical="center" wrapText="1"/>
    </xf>
    <xf numFmtId="0" fontId="0" fillId="32" borderId="1" xfId="0" applyFill="1" applyBorder="1" applyAlignment="1">
      <alignment vertical="center" wrapText="1"/>
    </xf>
    <xf numFmtId="0" fontId="2" fillId="30" borderId="1" xfId="0" applyFont="1" applyFill="1" applyBorder="1" applyAlignment="1">
      <alignment horizontal="center" vertical="center" wrapText="1"/>
    </xf>
    <xf numFmtId="0" fontId="0" fillId="30" borderId="1" xfId="0" applyFill="1" applyBorder="1" applyAlignment="1">
      <alignment vertical="center" wrapText="1"/>
    </xf>
    <xf numFmtId="0" fontId="56" fillId="0" borderId="1" xfId="4" applyBorder="1" applyAlignment="1">
      <alignment vertical="center" wrapText="1"/>
    </xf>
    <xf numFmtId="0" fontId="0" fillId="23" borderId="1" xfId="0" applyFill="1" applyBorder="1" applyAlignment="1">
      <alignment vertical="center" wrapText="1"/>
    </xf>
    <xf numFmtId="0" fontId="2" fillId="23" borderId="1" xfId="0" applyFont="1" applyFill="1" applyBorder="1" applyAlignment="1">
      <alignment horizontal="center" vertical="center" wrapText="1"/>
    </xf>
    <xf numFmtId="0" fontId="0" fillId="24" borderId="1" xfId="0" applyFont="1" applyFill="1" applyBorder="1" applyAlignment="1">
      <alignment vertical="center" wrapText="1"/>
    </xf>
    <xf numFmtId="0" fontId="58" fillId="24" borderId="1" xfId="0" applyFont="1" applyFill="1" applyBorder="1" applyAlignment="1">
      <alignment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171" fontId="0" fillId="2" borderId="1" xfId="1" applyNumberFormat="1" applyFont="1" applyFill="1" applyBorder="1" applyAlignment="1">
      <alignment horizontal="left" vertical="top" wrapText="1"/>
    </xf>
    <xf numFmtId="0" fontId="24" fillId="28" borderId="2" xfId="0" applyFont="1" applyFill="1" applyBorder="1" applyAlignment="1">
      <alignment horizontal="center" vertical="center"/>
    </xf>
    <xf numFmtId="0" fontId="53" fillId="9" borderId="2" xfId="0" applyFont="1" applyFill="1" applyBorder="1" applyAlignment="1">
      <alignment vertical="top"/>
    </xf>
    <xf numFmtId="0" fontId="53" fillId="9" borderId="0" xfId="0" applyFont="1" applyFill="1" applyBorder="1" applyAlignment="1">
      <alignment vertical="top"/>
    </xf>
    <xf numFmtId="0" fontId="24" fillId="9" borderId="3" xfId="0" applyFont="1" applyFill="1" applyBorder="1" applyAlignment="1">
      <alignment horizontal="left" vertical="top" wrapText="1"/>
    </xf>
    <xf numFmtId="0" fontId="60" fillId="2" borderId="0" xfId="0" applyFont="1" applyFill="1" applyAlignment="1">
      <alignment horizontal="left" vertical="top"/>
    </xf>
    <xf numFmtId="16"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ill="1"/>
    <xf numFmtId="0" fontId="1" fillId="0" borderId="0" xfId="0" applyFont="1" applyFill="1" applyBorder="1" applyAlignment="1">
      <alignment horizontal="left" vertical="top" wrapText="1"/>
    </xf>
    <xf numFmtId="0" fontId="0" fillId="0" borderId="1" xfId="0" applyFill="1" applyBorder="1" applyAlignment="1">
      <alignment horizontal="left" vertical="top"/>
    </xf>
    <xf numFmtId="0" fontId="1" fillId="0" borderId="4" xfId="0" applyFont="1" applyFill="1" applyBorder="1" applyAlignment="1">
      <alignment horizontal="left" vertical="top" wrapText="1"/>
    </xf>
    <xf numFmtId="0" fontId="53" fillId="9" borderId="1" xfId="0" applyFont="1" applyFill="1" applyBorder="1" applyAlignment="1">
      <alignment vertical="top"/>
    </xf>
    <xf numFmtId="0" fontId="1" fillId="2" borderId="2" xfId="0" applyFont="1" applyFill="1" applyBorder="1" applyAlignment="1">
      <alignment horizontal="left" vertical="top" wrapText="1"/>
    </xf>
    <xf numFmtId="0" fontId="25" fillId="2" borderId="2" xfId="0" applyFont="1" applyFill="1" applyBorder="1" applyAlignment="1">
      <alignment horizontal="left" vertical="top" wrapText="1"/>
    </xf>
    <xf numFmtId="0" fontId="0" fillId="0" borderId="4" xfId="0" applyBorder="1" applyAlignment="1">
      <alignment vertical="center" wrapText="1"/>
    </xf>
    <xf numFmtId="0" fontId="0" fillId="24" borderId="4" xfId="0" applyFill="1" applyBorder="1" applyAlignment="1">
      <alignment vertical="center" wrapText="1"/>
    </xf>
    <xf numFmtId="0" fontId="24"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 fillId="0" borderId="1" xfId="0" applyFont="1" applyBorder="1" applyAlignment="1">
      <alignment vertical="center"/>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7" fillId="11" borderId="1" xfId="0" applyFont="1" applyFill="1" applyBorder="1" applyAlignment="1">
      <alignment horizontal="center" vertical="center" wrapText="1"/>
    </xf>
    <xf numFmtId="169" fontId="61" fillId="0" borderId="1" xfId="0" applyNumberFormat="1" applyFont="1" applyBorder="1" applyAlignment="1">
      <alignment vertical="center" wrapText="1"/>
    </xf>
    <xf numFmtId="0" fontId="0" fillId="27" borderId="1" xfId="0" applyFill="1" applyBorder="1" applyAlignment="1">
      <alignment vertical="center"/>
    </xf>
    <xf numFmtId="0" fontId="61" fillId="0" borderId="1" xfId="0" applyFont="1" applyBorder="1" applyAlignment="1">
      <alignment vertical="center"/>
    </xf>
    <xf numFmtId="0" fontId="59" fillId="0" borderId="1" xfId="0" applyFont="1" applyBorder="1" applyAlignment="1">
      <alignment vertical="center" wrapText="1"/>
    </xf>
    <xf numFmtId="0" fontId="62" fillId="24" borderId="1" xfId="0" applyFont="1" applyFill="1" applyBorder="1" applyAlignment="1">
      <alignment vertical="center" wrapText="1"/>
    </xf>
    <xf numFmtId="0" fontId="63" fillId="24" borderId="1" xfId="0" applyFont="1" applyFill="1" applyBorder="1" applyAlignment="1">
      <alignment vertical="center" wrapText="1"/>
    </xf>
    <xf numFmtId="0" fontId="0" fillId="28" borderId="0" xfId="0" applyFill="1"/>
    <xf numFmtId="0" fontId="50" fillId="33" borderId="0" xfId="0" applyFont="1" applyFill="1" applyAlignment="1">
      <alignment horizontal="left" vertical="top"/>
    </xf>
    <xf numFmtId="0" fontId="64" fillId="7" borderId="3" xfId="0" applyFont="1" applyFill="1" applyBorder="1" applyAlignment="1">
      <alignment horizontal="left" vertical="top"/>
    </xf>
    <xf numFmtId="0" fontId="64" fillId="7" borderId="2" xfId="0" applyFont="1" applyFill="1" applyBorder="1" applyAlignment="1">
      <alignment horizontal="left" vertical="top"/>
    </xf>
    <xf numFmtId="0" fontId="7" fillId="34" borderId="0" xfId="0" applyFont="1" applyFill="1" applyAlignment="1">
      <alignment horizontal="left" vertical="top" wrapText="1"/>
    </xf>
    <xf numFmtId="0" fontId="2" fillId="34" borderId="0" xfId="0" applyFont="1" applyFill="1" applyAlignment="1">
      <alignment horizontal="left" vertical="top"/>
    </xf>
    <xf numFmtId="0" fontId="1" fillId="9" borderId="0" xfId="0" applyFont="1" applyFill="1" applyAlignment="1">
      <alignment horizontal="left" vertical="top" wrapText="1"/>
    </xf>
    <xf numFmtId="0" fontId="0" fillId="9" borderId="0" xfId="0" applyFill="1" applyAlignment="1">
      <alignment horizontal="left" vertical="top"/>
    </xf>
    <xf numFmtId="0" fontId="0" fillId="29" borderId="1" xfId="0" applyFill="1" applyBorder="1" applyAlignment="1">
      <alignment horizontal="left" vertical="top"/>
    </xf>
    <xf numFmtId="0" fontId="0" fillId="29" borderId="1" xfId="0" applyFill="1" applyBorder="1" applyAlignment="1">
      <alignment horizontal="left" vertical="top" wrapText="1"/>
    </xf>
    <xf numFmtId="0" fontId="65" fillId="0" borderId="29" xfId="0" applyFont="1" applyBorder="1" applyAlignment="1">
      <alignment wrapText="1"/>
    </xf>
    <xf numFmtId="0" fontId="65" fillId="35" borderId="32" xfId="0" applyFont="1" applyFill="1" applyBorder="1" applyAlignment="1">
      <alignment wrapText="1"/>
    </xf>
    <xf numFmtId="0" fontId="67" fillId="36" borderId="33" xfId="0" applyFont="1" applyFill="1" applyBorder="1" applyAlignment="1">
      <alignment wrapText="1"/>
    </xf>
    <xf numFmtId="0" fontId="67" fillId="36" borderId="34" xfId="0" applyFont="1" applyFill="1" applyBorder="1" applyAlignment="1">
      <alignment wrapText="1"/>
    </xf>
    <xf numFmtId="0" fontId="67" fillId="36" borderId="34" xfId="0" applyFont="1" applyFill="1" applyBorder="1" applyAlignment="1">
      <alignment horizontal="center" wrapText="1"/>
    </xf>
    <xf numFmtId="0" fontId="67" fillId="37" borderId="34" xfId="0" applyFont="1" applyFill="1" applyBorder="1" applyAlignment="1">
      <alignment horizontal="center" wrapText="1"/>
    </xf>
    <xf numFmtId="0" fontId="65" fillId="0" borderId="32" xfId="0" applyFont="1" applyBorder="1" applyAlignment="1">
      <alignment wrapText="1"/>
    </xf>
    <xf numFmtId="0" fontId="65" fillId="38" borderId="33" xfId="0" applyFont="1" applyFill="1" applyBorder="1" applyAlignment="1">
      <alignment wrapText="1"/>
    </xf>
    <xf numFmtId="0" fontId="65" fillId="0" borderId="34" xfId="0" applyFont="1" applyBorder="1" applyAlignment="1">
      <alignment wrapText="1"/>
    </xf>
    <xf numFmtId="0" fontId="65" fillId="0" borderId="34" xfId="0" applyFont="1" applyBorder="1" applyAlignment="1">
      <alignment horizontal="center" wrapText="1"/>
    </xf>
    <xf numFmtId="0" fontId="65" fillId="37" borderId="34" xfId="0" applyFont="1" applyFill="1" applyBorder="1" applyAlignment="1">
      <alignment horizontal="center" wrapText="1"/>
    </xf>
    <xf numFmtId="0" fontId="69" fillId="0" borderId="34" xfId="0" applyFont="1" applyBorder="1" applyAlignment="1">
      <alignment wrapText="1"/>
    </xf>
    <xf numFmtId="0" fontId="70" fillId="0" borderId="34" xfId="0" applyFont="1" applyBorder="1" applyAlignment="1">
      <alignment wrapText="1"/>
    </xf>
    <xf numFmtId="0" fontId="72" fillId="0" borderId="8" xfId="4" applyFont="1" applyBorder="1"/>
    <xf numFmtId="169" fontId="0" fillId="2" borderId="13" xfId="1" applyNumberFormat="1" applyFont="1" applyFill="1" applyBorder="1" applyAlignment="1">
      <alignment horizontal="left" wrapText="1" indent="1"/>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9" xfId="0" applyBorder="1" applyAlignment="1">
      <alignment horizontal="left" vertical="top"/>
    </xf>
    <xf numFmtId="0" fontId="2" fillId="0" borderId="24" xfId="0" applyFont="1" applyBorder="1" applyAlignment="1">
      <alignment horizontal="left" vertical="top"/>
    </xf>
    <xf numFmtId="0" fontId="2" fillId="0" borderId="0" xfId="0" applyFont="1" applyAlignment="1">
      <alignment horizontal="left" vertical="top"/>
    </xf>
    <xf numFmtId="0" fontId="2" fillId="0" borderId="36" xfId="0" applyFont="1" applyBorder="1" applyAlignment="1">
      <alignment horizontal="left" vertical="top"/>
    </xf>
    <xf numFmtId="0" fontId="0" fillId="8" borderId="0" xfId="0" applyFill="1" applyAlignment="1">
      <alignment horizontal="left" vertical="top"/>
    </xf>
    <xf numFmtId="0" fontId="0" fillId="0" borderId="36" xfId="0" applyBorder="1" applyAlignment="1">
      <alignment horizontal="left" vertical="top" wrapText="1"/>
    </xf>
    <xf numFmtId="0" fontId="0" fillId="8" borderId="36" xfId="0" applyFill="1" applyBorder="1" applyAlignment="1">
      <alignment horizontal="left" vertical="top" wrapText="1"/>
    </xf>
    <xf numFmtId="0" fontId="2" fillId="0" borderId="37" xfId="0" applyFont="1" applyBorder="1" applyAlignment="1">
      <alignment horizontal="left" vertical="top"/>
    </xf>
    <xf numFmtId="0" fontId="0" fillId="0" borderId="38" xfId="0" applyBorder="1" applyAlignment="1">
      <alignment horizontal="left" vertical="top"/>
    </xf>
    <xf numFmtId="0" fontId="0" fillId="0" borderId="38" xfId="0" applyBorder="1" applyAlignment="1">
      <alignment horizontal="left" vertical="top" wrapText="1"/>
    </xf>
    <xf numFmtId="0" fontId="0" fillId="8" borderId="39" xfId="0" applyFill="1" applyBorder="1" applyAlignment="1">
      <alignment horizontal="left" vertical="top" wrapText="1"/>
    </xf>
    <xf numFmtId="0" fontId="72" fillId="0" borderId="0" xfId="4" applyFont="1" applyAlignment="1">
      <alignment vertical="top"/>
    </xf>
    <xf numFmtId="0" fontId="9" fillId="9" borderId="1" xfId="0" applyFont="1" applyFill="1" applyBorder="1" applyAlignment="1">
      <alignment horizontal="left" vertical="top" wrapText="1"/>
    </xf>
    <xf numFmtId="9" fontId="0" fillId="0" borderId="1" xfId="2" applyFont="1" applyBorder="1" applyAlignment="1">
      <alignment vertical="center" wrapText="1"/>
    </xf>
    <xf numFmtId="0" fontId="13" fillId="39" borderId="2" xfId="0" applyFont="1" applyFill="1" applyBorder="1" applyAlignment="1">
      <alignment horizontal="center" vertical="center" wrapText="1"/>
    </xf>
    <xf numFmtId="0" fontId="13" fillId="39" borderId="1" xfId="0" applyFont="1" applyFill="1" applyBorder="1" applyAlignment="1">
      <alignment horizontal="center" vertical="center" wrapText="1"/>
    </xf>
    <xf numFmtId="9" fontId="56" fillId="0" borderId="1" xfId="4" applyNumberFormat="1" applyBorder="1" applyAlignment="1">
      <alignment vertical="center" wrapText="1"/>
    </xf>
    <xf numFmtId="0" fontId="75" fillId="0" borderId="1" xfId="4" applyFont="1" applyBorder="1" applyAlignment="1">
      <alignment vertical="center" wrapText="1"/>
    </xf>
    <xf numFmtId="0" fontId="75" fillId="0" borderId="1" xfId="0" applyFont="1" applyBorder="1" applyAlignment="1">
      <alignment vertical="center" wrapText="1"/>
    </xf>
    <xf numFmtId="0" fontId="2" fillId="40" borderId="1" xfId="0" applyFont="1" applyFill="1" applyBorder="1" applyAlignment="1">
      <alignment horizontal="center" vertical="center" wrapText="1"/>
    </xf>
    <xf numFmtId="0" fontId="1" fillId="0" borderId="3" xfId="0" applyFont="1" applyBorder="1" applyAlignment="1">
      <alignment vertical="center"/>
    </xf>
    <xf numFmtId="0" fontId="0" fillId="0" borderId="3" xfId="0" applyBorder="1" applyAlignment="1">
      <alignment vertical="center"/>
    </xf>
    <xf numFmtId="0" fontId="2" fillId="5" borderId="3" xfId="0" applyFont="1" applyFill="1" applyBorder="1" applyAlignment="1">
      <alignment horizontal="center" vertical="center" wrapText="1"/>
    </xf>
    <xf numFmtId="0" fontId="0" fillId="29" borderId="3" xfId="0" applyFill="1" applyBorder="1" applyAlignment="1">
      <alignment horizontal="center" vertical="center" wrapText="1"/>
    </xf>
    <xf numFmtId="0" fontId="0" fillId="0" borderId="3" xfId="0" applyBorder="1" applyAlignment="1">
      <alignment horizontal="center" vertical="center" wrapText="1"/>
    </xf>
    <xf numFmtId="167" fontId="0" fillId="0" borderId="3" xfId="0" applyNumberFormat="1" applyBorder="1" applyAlignment="1">
      <alignment horizontal="center" vertical="center" wrapText="1"/>
    </xf>
    <xf numFmtId="167" fontId="0" fillId="29" borderId="3" xfId="0" applyNumberFormat="1" applyFill="1" applyBorder="1" applyAlignment="1">
      <alignment horizontal="center" vertical="center" wrapText="1"/>
    </xf>
    <xf numFmtId="0" fontId="0" fillId="0" borderId="3" xfId="0" applyBorder="1" applyAlignment="1">
      <alignment vertical="center" wrapText="1"/>
    </xf>
    <xf numFmtId="0" fontId="0" fillId="24" borderId="3" xfId="0" applyFill="1" applyBorder="1" applyAlignment="1">
      <alignment vertical="center" wrapText="1"/>
    </xf>
    <xf numFmtId="0" fontId="75" fillId="0" borderId="3" xfId="4" applyFont="1" applyBorder="1" applyAlignment="1">
      <alignment vertical="center" wrapText="1"/>
    </xf>
    <xf numFmtId="9" fontId="0" fillId="0" borderId="3" xfId="2" applyFont="1" applyBorder="1" applyAlignment="1">
      <alignment vertical="center" wrapText="1"/>
    </xf>
    <xf numFmtId="9" fontId="56" fillId="0" borderId="3" xfId="4" applyNumberFormat="1" applyBorder="1" applyAlignment="1">
      <alignment vertical="center" wrapText="1"/>
    </xf>
    <xf numFmtId="0" fontId="1"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wrapText="1"/>
    </xf>
    <xf numFmtId="0" fontId="0" fillId="29" borderId="40" xfId="0" applyFill="1" applyBorder="1" applyAlignment="1">
      <alignment horizontal="center" vertical="center" wrapText="1"/>
    </xf>
    <xf numFmtId="167" fontId="0" fillId="0" borderId="40" xfId="0" applyNumberFormat="1" applyBorder="1" applyAlignment="1">
      <alignment horizontal="center" vertical="center" wrapText="1"/>
    </xf>
    <xf numFmtId="167" fontId="0" fillId="29" borderId="40" xfId="0" applyNumberFormat="1" applyFill="1" applyBorder="1" applyAlignment="1">
      <alignment horizontal="center" vertical="center" wrapText="1"/>
    </xf>
    <xf numFmtId="0" fontId="0" fillId="0" borderId="40" xfId="0" applyBorder="1" applyAlignment="1">
      <alignment vertical="center" wrapText="1"/>
    </xf>
    <xf numFmtId="0" fontId="0" fillId="24" borderId="40" xfId="0" applyFill="1" applyBorder="1" applyAlignment="1">
      <alignment vertical="center" wrapText="1"/>
    </xf>
    <xf numFmtId="0" fontId="0" fillId="22" borderId="40" xfId="0" applyFill="1" applyBorder="1" applyAlignment="1">
      <alignment vertical="center" wrapText="1"/>
    </xf>
    <xf numFmtId="0" fontId="75" fillId="0" borderId="41" xfId="0" applyFont="1" applyBorder="1" applyAlignment="1">
      <alignment horizontal="left" vertical="center" wrapText="1"/>
    </xf>
    <xf numFmtId="9" fontId="0" fillId="0" borderId="40" xfId="2" applyFont="1" applyBorder="1" applyAlignment="1">
      <alignment vertical="center" wrapText="1"/>
    </xf>
    <xf numFmtId="9" fontId="56" fillId="0" borderId="40" xfId="4" applyNumberFormat="1" applyBorder="1" applyAlignment="1">
      <alignment vertical="center" wrapText="1"/>
    </xf>
    <xf numFmtId="0" fontId="0" fillId="27" borderId="40" xfId="0" applyFill="1" applyBorder="1" applyAlignment="1">
      <alignment vertical="center" wrapText="1"/>
    </xf>
    <xf numFmtId="0" fontId="0" fillId="30" borderId="3" xfId="0" applyFill="1" applyBorder="1" applyAlignment="1">
      <alignment vertical="center" wrapText="1"/>
    </xf>
    <xf numFmtId="0" fontId="0" fillId="30" borderId="40" xfId="0" applyFill="1" applyBorder="1" applyAlignment="1">
      <alignment vertical="center" wrapText="1"/>
    </xf>
    <xf numFmtId="0" fontId="75" fillId="0" borderId="40" xfId="0" applyFont="1" applyBorder="1" applyAlignment="1">
      <alignment vertical="center" wrapText="1"/>
    </xf>
    <xf numFmtId="0" fontId="2" fillId="41" borderId="1" xfId="0" applyFont="1" applyFill="1" applyBorder="1" applyAlignment="1">
      <alignment horizontal="center" vertical="center" wrapText="1"/>
    </xf>
    <xf numFmtId="0" fontId="0" fillId="20" borderId="40" xfId="0" applyFill="1" applyBorder="1" applyAlignment="1">
      <alignment vertical="center" wrapText="1"/>
    </xf>
    <xf numFmtId="0" fontId="75" fillId="0" borderId="40" xfId="4" applyFont="1" applyBorder="1" applyAlignment="1">
      <alignment vertical="center" wrapText="1"/>
    </xf>
    <xf numFmtId="0" fontId="2" fillId="42" borderId="1" xfId="0" applyFont="1" applyFill="1" applyBorder="1" applyAlignment="1">
      <alignment horizontal="center" vertical="center" wrapText="1"/>
    </xf>
    <xf numFmtId="0" fontId="2" fillId="43" borderId="1" xfId="0" applyFont="1" applyFill="1" applyBorder="1" applyAlignment="1">
      <alignment horizontal="center" vertical="center" wrapText="1"/>
    </xf>
    <xf numFmtId="0" fontId="0" fillId="21" borderId="40" xfId="0" applyFill="1" applyBorder="1" applyAlignment="1">
      <alignment vertical="center" wrapText="1"/>
    </xf>
    <xf numFmtId="167" fontId="0" fillId="0" borderId="42" xfId="0" applyNumberFormat="1" applyBorder="1" applyAlignment="1">
      <alignment horizontal="center" vertical="center" wrapText="1"/>
    </xf>
    <xf numFmtId="0" fontId="0" fillId="0" borderId="42" xfId="0" applyBorder="1" applyAlignment="1">
      <alignment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1" fillId="0" borderId="43" xfId="0" applyFont="1" applyBorder="1" applyAlignment="1">
      <alignment vertical="center"/>
    </xf>
    <xf numFmtId="0" fontId="0" fillId="0" borderId="43" xfId="0" applyBorder="1" applyAlignment="1">
      <alignment vertical="center"/>
    </xf>
    <xf numFmtId="167" fontId="0" fillId="0" borderId="43" xfId="0" applyNumberFormat="1" applyBorder="1" applyAlignment="1">
      <alignment horizontal="center" vertical="center" wrapText="1"/>
    </xf>
    <xf numFmtId="167" fontId="0" fillId="29" borderId="43" xfId="0" applyNumberFormat="1" applyFill="1" applyBorder="1" applyAlignment="1">
      <alignment horizontal="center" vertical="center" wrapText="1"/>
    </xf>
    <xf numFmtId="0" fontId="0" fillId="0" borderId="43" xfId="0" applyBorder="1" applyAlignment="1">
      <alignment vertical="center" wrapText="1"/>
    </xf>
    <xf numFmtId="0" fontId="0" fillId="21" borderId="43" xfId="0" applyFill="1" applyBorder="1" applyAlignment="1">
      <alignment vertical="center" wrapText="1"/>
    </xf>
    <xf numFmtId="0" fontId="75" fillId="0" borderId="43" xfId="4" applyFont="1" applyBorder="1" applyAlignment="1">
      <alignment vertical="center" wrapText="1"/>
    </xf>
    <xf numFmtId="9" fontId="0" fillId="0" borderId="43" xfId="2" applyFont="1" applyBorder="1" applyAlignment="1">
      <alignment vertical="center" wrapText="1"/>
    </xf>
    <xf numFmtId="9" fontId="56" fillId="0" borderId="43" xfId="4" applyNumberFormat="1" applyBorder="1" applyAlignment="1">
      <alignment vertical="center" wrapText="1"/>
    </xf>
    <xf numFmtId="0" fontId="0" fillId="0" borderId="43" xfId="0" applyFont="1" applyFill="1" applyBorder="1" applyAlignment="1">
      <alignment horizontal="center" vertical="center" wrapText="1"/>
    </xf>
    <xf numFmtId="0" fontId="2" fillId="39" borderId="3" xfId="0" applyFont="1" applyFill="1" applyBorder="1" applyAlignment="1">
      <alignment horizontal="center" vertical="center" wrapText="1"/>
    </xf>
    <xf numFmtId="0" fontId="0" fillId="10" borderId="3" xfId="0" applyFill="1" applyBorder="1" applyAlignment="1">
      <alignment vertical="center" wrapText="1"/>
    </xf>
    <xf numFmtId="0" fontId="0" fillId="10" borderId="40" xfId="0" applyFill="1" applyBorder="1" applyAlignment="1">
      <alignment vertical="center" wrapText="1"/>
    </xf>
    <xf numFmtId="0" fontId="0"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9" fontId="0" fillId="24" borderId="1" xfId="2" applyFont="1" applyFill="1" applyBorder="1" applyAlignment="1">
      <alignment vertical="center" wrapText="1"/>
    </xf>
    <xf numFmtId="16" fontId="0" fillId="0" borderId="1" xfId="0" applyNumberFormat="1" applyBorder="1" applyAlignment="1">
      <alignment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9" fontId="2" fillId="0" borderId="1" xfId="2" applyFont="1" applyBorder="1" applyAlignment="1">
      <alignment vertical="center" wrapText="1"/>
    </xf>
    <xf numFmtId="167" fontId="0" fillId="0" borderId="40" xfId="0" applyNumberFormat="1" applyFill="1" applyBorder="1" applyAlignment="1">
      <alignment horizontal="center" vertical="center" wrapText="1"/>
    </xf>
    <xf numFmtId="167" fontId="0" fillId="0" borderId="3" xfId="0" applyNumberFormat="1" applyFill="1" applyBorder="1" applyAlignment="1">
      <alignment horizontal="center" vertical="center" wrapText="1"/>
    </xf>
    <xf numFmtId="167" fontId="0" fillId="0" borderId="43" xfId="0" applyNumberFormat="1" applyFill="1" applyBorder="1" applyAlignment="1">
      <alignment horizontal="center" vertical="center" wrapText="1"/>
    </xf>
    <xf numFmtId="0" fontId="5" fillId="27" borderId="1" xfId="4" applyFont="1" applyFill="1" applyBorder="1" applyAlignment="1">
      <alignment vertical="center" wrapText="1"/>
    </xf>
    <xf numFmtId="0" fontId="5" fillId="27" borderId="40" xfId="4" applyFont="1" applyFill="1" applyBorder="1" applyAlignment="1">
      <alignment vertical="center" wrapText="1"/>
    </xf>
    <xf numFmtId="0" fontId="24" fillId="24"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5" fillId="0" borderId="3" xfId="0" applyFont="1" applyBorder="1" applyAlignment="1">
      <alignment vertical="center" wrapText="1"/>
    </xf>
    <xf numFmtId="0" fontId="5" fillId="30" borderId="1" xfId="4" applyFont="1" applyFill="1" applyBorder="1" applyAlignment="1">
      <alignment vertical="center" wrapText="1"/>
    </xf>
    <xf numFmtId="0" fontId="5" fillId="30" borderId="40" xfId="4" applyFont="1" applyFill="1" applyBorder="1" applyAlignment="1">
      <alignment vertical="center" wrapText="1"/>
    </xf>
    <xf numFmtId="0" fontId="5" fillId="10" borderId="1" xfId="4" applyFont="1" applyFill="1" applyBorder="1" applyAlignment="1">
      <alignment vertical="center" wrapText="1"/>
    </xf>
    <xf numFmtId="0" fontId="5" fillId="10" borderId="40" xfId="4" applyFont="1" applyFill="1" applyBorder="1" applyAlignment="1">
      <alignment vertical="center" wrapText="1"/>
    </xf>
    <xf numFmtId="0" fontId="5" fillId="20" borderId="1" xfId="4" applyFont="1" applyFill="1" applyBorder="1" applyAlignment="1">
      <alignment vertical="center" wrapText="1"/>
    </xf>
    <xf numFmtId="0" fontId="5" fillId="20" borderId="40" xfId="4" applyFont="1" applyFill="1" applyBorder="1" applyAlignment="1">
      <alignment vertical="center" wrapText="1"/>
    </xf>
    <xf numFmtId="0" fontId="5" fillId="22" borderId="1" xfId="4" applyFont="1" applyFill="1" applyBorder="1" applyAlignment="1">
      <alignment vertical="center" wrapText="1"/>
    </xf>
    <xf numFmtId="0" fontId="5" fillId="22" borderId="40" xfId="4" applyFont="1" applyFill="1" applyBorder="1" applyAlignment="1">
      <alignment vertical="center" wrapText="1"/>
    </xf>
    <xf numFmtId="0" fontId="5" fillId="21" borderId="1" xfId="4" applyFont="1" applyFill="1" applyBorder="1" applyAlignment="1">
      <alignment vertical="center" wrapText="1"/>
    </xf>
    <xf numFmtId="0" fontId="5" fillId="21" borderId="40" xfId="4" applyFont="1" applyFill="1" applyBorder="1" applyAlignment="1">
      <alignment vertical="center" wrapText="1"/>
    </xf>
    <xf numFmtId="0" fontId="2" fillId="0" borderId="1" xfId="0" applyFont="1" applyFill="1" applyBorder="1" applyAlignment="1">
      <alignment horizontal="center" vertical="center" wrapText="1"/>
    </xf>
    <xf numFmtId="0" fontId="24" fillId="28" borderId="28" xfId="0" applyFont="1" applyFill="1" applyBorder="1" applyAlignment="1">
      <alignment horizontal="center" vertical="center"/>
    </xf>
    <xf numFmtId="0" fontId="5" fillId="10" borderId="3" xfId="4" applyFont="1" applyFill="1" applyBorder="1" applyAlignment="1">
      <alignment vertical="center" wrapText="1"/>
    </xf>
    <xf numFmtId="9" fontId="0" fillId="24" borderId="3" xfId="2" applyFont="1" applyFill="1" applyBorder="1" applyAlignment="1">
      <alignment vertical="center" wrapText="1"/>
    </xf>
    <xf numFmtId="169" fontId="0" fillId="0" borderId="3" xfId="0" applyNumberFormat="1" applyBorder="1" applyAlignment="1">
      <alignment vertical="center" wrapText="1"/>
    </xf>
    <xf numFmtId="167" fontId="0" fillId="0" borderId="3" xfId="0" applyNumberFormat="1" applyBorder="1" applyAlignment="1">
      <alignment vertical="center" wrapText="1"/>
    </xf>
    <xf numFmtId="170" fontId="0" fillId="0" borderId="3" xfId="0" applyNumberFormat="1" applyBorder="1" applyAlignment="1">
      <alignment horizontal="center" vertical="center" wrapText="1"/>
    </xf>
    <xf numFmtId="169" fontId="0" fillId="0" borderId="40" xfId="0" applyNumberFormat="1" applyBorder="1" applyAlignment="1">
      <alignment vertical="center" wrapText="1"/>
    </xf>
    <xf numFmtId="16" fontId="0" fillId="0" borderId="40" xfId="0" applyNumberFormat="1" applyBorder="1" applyAlignment="1">
      <alignment vertical="center" wrapText="1"/>
    </xf>
    <xf numFmtId="167" fontId="0" fillId="0" borderId="40" xfId="0" applyNumberFormat="1" applyBorder="1" applyAlignment="1">
      <alignment vertical="center" wrapText="1"/>
    </xf>
    <xf numFmtId="170" fontId="0" fillId="0" borderId="40" xfId="0" applyNumberFormat="1" applyBorder="1" applyAlignment="1">
      <alignment horizontal="center" vertical="center" wrapText="1"/>
    </xf>
    <xf numFmtId="0" fontId="2" fillId="41" borderId="3" xfId="0" applyFont="1" applyFill="1" applyBorder="1" applyAlignment="1">
      <alignment horizontal="center" vertical="center" wrapText="1"/>
    </xf>
    <xf numFmtId="0" fontId="5" fillId="20" borderId="3" xfId="4" applyFont="1" applyFill="1" applyBorder="1" applyAlignment="1">
      <alignment vertical="center" wrapText="1"/>
    </xf>
    <xf numFmtId="9" fontId="2" fillId="0" borderId="3" xfId="2" applyFont="1" applyBorder="1" applyAlignment="1">
      <alignment vertical="center" wrapText="1"/>
    </xf>
    <xf numFmtId="0" fontId="0" fillId="0" borderId="40" xfId="0" applyFill="1" applyBorder="1" applyAlignment="1">
      <alignment horizontal="center" vertical="center" wrapText="1"/>
    </xf>
    <xf numFmtId="9" fontId="0" fillId="24" borderId="40" xfId="2" applyFont="1" applyFill="1" applyBorder="1" applyAlignment="1">
      <alignment vertical="center" wrapText="1"/>
    </xf>
    <xf numFmtId="9" fontId="2" fillId="0" borderId="40" xfId="2" applyFont="1" applyBorder="1" applyAlignment="1">
      <alignment vertical="center" wrapText="1"/>
    </xf>
    <xf numFmtId="0" fontId="0" fillId="0" borderId="3" xfId="0" applyFill="1" applyBorder="1" applyAlignment="1">
      <alignment vertical="center" wrapText="1"/>
    </xf>
    <xf numFmtId="0" fontId="2" fillId="43" borderId="4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75" fillId="0" borderId="42" xfId="4" applyFont="1" applyBorder="1" applyAlignment="1">
      <alignment vertical="center" wrapText="1"/>
    </xf>
    <xf numFmtId="0" fontId="24" fillId="0" borderId="4" xfId="0"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40" xfId="0" applyFill="1" applyBorder="1" applyAlignment="1">
      <alignment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5" fillId="30" borderId="3" xfId="4" applyFont="1" applyFill="1" applyBorder="1" applyAlignment="1">
      <alignment vertical="center" wrapText="1"/>
    </xf>
    <xf numFmtId="16" fontId="0" fillId="0" borderId="3" xfId="0" applyNumberFormat="1" applyBorder="1" applyAlignment="1">
      <alignment vertical="center" wrapText="1"/>
    </xf>
    <xf numFmtId="9" fontId="78" fillId="0" borderId="40" xfId="4" applyNumberFormat="1" applyFont="1" applyBorder="1" applyAlignment="1">
      <alignment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9" fontId="56" fillId="0" borderId="40" xfId="4" applyNumberFormat="1" applyFont="1" applyBorder="1" applyAlignment="1">
      <alignment vertical="center" wrapText="1"/>
    </xf>
    <xf numFmtId="9" fontId="0" fillId="0" borderId="23" xfId="2" applyFont="1" applyBorder="1" applyAlignment="1">
      <alignment vertical="center" wrapText="1"/>
    </xf>
    <xf numFmtId="9" fontId="56" fillId="0" borderId="23" xfId="4" applyNumberFormat="1" applyBorder="1" applyAlignment="1">
      <alignment vertical="center" wrapText="1"/>
    </xf>
    <xf numFmtId="0" fontId="75" fillId="0" borderId="3" xfId="0" applyFont="1" applyBorder="1" applyAlignment="1">
      <alignment vertical="center"/>
    </xf>
    <xf numFmtId="0" fontId="75" fillId="0" borderId="1" xfId="0" applyFont="1" applyBorder="1" applyAlignment="1">
      <alignment vertical="center"/>
    </xf>
    <xf numFmtId="0" fontId="0" fillId="0" borderId="40" xfId="0" applyFont="1" applyFill="1" applyBorder="1" applyAlignment="1">
      <alignment horizontal="center" vertical="center" wrapText="1"/>
    </xf>
    <xf numFmtId="0" fontId="1" fillId="0" borderId="23" xfId="0" applyFont="1" applyBorder="1" applyAlignment="1">
      <alignment vertical="center"/>
    </xf>
    <xf numFmtId="0" fontId="0" fillId="0" borderId="23" xfId="0" applyBorder="1" applyAlignment="1">
      <alignment vertical="center"/>
    </xf>
    <xf numFmtId="167" fontId="0" fillId="0" borderId="23" xfId="0" applyNumberFormat="1" applyBorder="1" applyAlignment="1">
      <alignment horizontal="center" vertical="center" wrapText="1"/>
    </xf>
    <xf numFmtId="167" fontId="0" fillId="0" borderId="23" xfId="0" applyNumberFormat="1" applyFill="1" applyBorder="1" applyAlignment="1">
      <alignment horizontal="center" vertical="center" wrapText="1"/>
    </xf>
    <xf numFmtId="0" fontId="0" fillId="0" borderId="23" xfId="0" applyBorder="1" applyAlignment="1">
      <alignment vertical="center" wrapText="1"/>
    </xf>
    <xf numFmtId="0" fontId="75" fillId="0" borderId="23" xfId="0" applyFont="1" applyBorder="1" applyAlignment="1">
      <alignment vertical="center" wrapText="1"/>
    </xf>
    <xf numFmtId="0" fontId="0" fillId="24" borderId="23" xfId="0" applyFill="1" applyBorder="1" applyAlignment="1">
      <alignment vertical="center" wrapText="1"/>
    </xf>
    <xf numFmtId="169" fontId="0" fillId="0" borderId="23" xfId="0" applyNumberFormat="1" applyBorder="1" applyAlignment="1">
      <alignment vertical="center" wrapText="1"/>
    </xf>
    <xf numFmtId="167" fontId="0" fillId="0" borderId="23" xfId="0" applyNumberFormat="1" applyBorder="1" applyAlignment="1">
      <alignment vertical="center" wrapText="1"/>
    </xf>
    <xf numFmtId="170" fontId="0" fillId="0" borderId="23" xfId="0" applyNumberFormat="1" applyBorder="1" applyAlignment="1">
      <alignment horizontal="center" vertical="center" wrapText="1"/>
    </xf>
    <xf numFmtId="0" fontId="2" fillId="0" borderId="23" xfId="0" applyFont="1" applyFill="1" applyBorder="1" applyAlignment="1">
      <alignment horizontal="center" vertical="center" wrapText="1"/>
    </xf>
    <xf numFmtId="9" fontId="0" fillId="24" borderId="23" xfId="2" applyFont="1" applyFill="1" applyBorder="1" applyAlignment="1">
      <alignment vertical="center" wrapText="1"/>
    </xf>
    <xf numFmtId="0" fontId="5" fillId="22" borderId="3" xfId="4" applyFont="1" applyFill="1" applyBorder="1" applyAlignment="1">
      <alignment vertical="center" wrapText="1"/>
    </xf>
    <xf numFmtId="0" fontId="56" fillId="0" borderId="3" xfId="4" applyBorder="1" applyAlignment="1">
      <alignment vertical="center"/>
    </xf>
    <xf numFmtId="0" fontId="0" fillId="0" borderId="43" xfId="0" applyFill="1" applyBorder="1" applyAlignment="1">
      <alignment vertical="center" wrapText="1"/>
    </xf>
    <xf numFmtId="0" fontId="2" fillId="0" borderId="43" xfId="0" applyFont="1" applyFill="1" applyBorder="1" applyAlignment="1">
      <alignment horizontal="center" vertical="center" wrapText="1"/>
    </xf>
    <xf numFmtId="0" fontId="2" fillId="43" borderId="3" xfId="0" applyFont="1" applyFill="1" applyBorder="1" applyAlignment="1">
      <alignment horizontal="center" vertical="center" wrapText="1"/>
    </xf>
    <xf numFmtId="0" fontId="5" fillId="21" borderId="19" xfId="4" applyFont="1" applyFill="1" applyBorder="1" applyAlignment="1">
      <alignment vertical="center" wrapText="1"/>
    </xf>
    <xf numFmtId="0" fontId="2" fillId="20" borderId="3" xfId="0" applyFont="1" applyFill="1" applyBorder="1" applyAlignment="1">
      <alignment horizontal="center"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7" fillId="20" borderId="2"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24" fillId="28" borderId="2" xfId="0" applyFont="1" applyFill="1" applyBorder="1" applyAlignment="1">
      <alignment horizontal="center" vertical="center"/>
    </xf>
    <xf numFmtId="0" fontId="24" fillId="28" borderId="28" xfId="0" applyFont="1" applyFill="1" applyBorder="1" applyAlignment="1">
      <alignment horizontal="center" vertical="center"/>
    </xf>
    <xf numFmtId="0" fontId="24" fillId="28" borderId="4"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2"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15" borderId="4"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4"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4"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4" fillId="22" borderId="4"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164" fontId="12" fillId="11" borderId="0" xfId="1" applyFont="1" applyFill="1" applyAlignment="1">
      <alignment horizontal="left" vertical="top" wrapText="1"/>
    </xf>
    <xf numFmtId="0" fontId="41" fillId="0" borderId="27"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vertical="center" wrapText="1"/>
    </xf>
    <xf numFmtId="0" fontId="24" fillId="23" borderId="1"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66" fillId="9" borderId="35" xfId="0" applyFont="1" applyFill="1" applyBorder="1" applyAlignment="1">
      <alignment horizontal="center" wrapText="1"/>
    </xf>
    <xf numFmtId="0" fontId="66" fillId="9" borderId="30" xfId="0" applyFont="1" applyFill="1" applyBorder="1" applyAlignment="1">
      <alignment horizontal="center" wrapText="1"/>
    </xf>
    <xf numFmtId="0" fontId="66" fillId="9" borderId="31" xfId="0" applyFont="1" applyFill="1" applyBorder="1" applyAlignment="1">
      <alignment horizontal="center" wrapText="1"/>
    </xf>
    <xf numFmtId="0" fontId="12" fillId="14" borderId="8" xfId="0" applyFont="1" applyFill="1" applyBorder="1" applyAlignment="1">
      <alignment horizontal="center" vertical="top" wrapText="1"/>
    </xf>
    <xf numFmtId="0" fontId="12" fillId="14" borderId="13" xfId="0" applyFont="1" applyFill="1" applyBorder="1" applyAlignment="1">
      <alignment horizontal="center" vertical="top" wrapText="1"/>
    </xf>
    <xf numFmtId="0" fontId="12" fillId="14" borderId="9" xfId="0" applyFont="1" applyFill="1" applyBorder="1" applyAlignment="1">
      <alignment horizontal="center" vertical="top" wrapText="1"/>
    </xf>
    <xf numFmtId="0" fontId="12" fillId="14" borderId="8" xfId="0" applyFont="1" applyFill="1" applyBorder="1" applyAlignment="1">
      <alignment horizontal="left" vertical="top" wrapText="1"/>
    </xf>
    <xf numFmtId="0" fontId="12" fillId="14" borderId="9" xfId="0" applyFont="1" applyFill="1" applyBorder="1" applyAlignment="1">
      <alignment horizontal="left" vertical="top" wrapText="1"/>
    </xf>
    <xf numFmtId="0" fontId="12" fillId="14" borderId="8" xfId="0" applyFont="1" applyFill="1" applyBorder="1" applyAlignment="1">
      <alignment horizontal="left" vertical="top"/>
    </xf>
    <xf numFmtId="0" fontId="12" fillId="14" borderId="9" xfId="0" applyFont="1" applyFill="1" applyBorder="1" applyAlignment="1">
      <alignment horizontal="left" vertical="top"/>
    </xf>
    <xf numFmtId="0" fontId="75" fillId="0" borderId="19" xfId="0" applyFont="1" applyBorder="1" applyAlignment="1">
      <alignment vertical="center" wrapTex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FF34F2"/>
      <color rgb="FFF6F0D3"/>
      <color rgb="FFFFFB99"/>
      <color rgb="FF0BDCD4"/>
      <color rgb="FFFF029D"/>
      <color rgb="FF9EC350"/>
      <color rgb="FFE26D4C"/>
      <color rgb="FF052A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62932</xdr:colOff>
      <xdr:row>1</xdr:row>
      <xdr:rowOff>68034</xdr:rowOff>
    </xdr:from>
    <xdr:to>
      <xdr:col>4</xdr:col>
      <xdr:colOff>2762249</xdr:colOff>
      <xdr:row>9</xdr:row>
      <xdr:rowOff>68035</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003075" y="408213"/>
          <a:ext cx="2699317" cy="180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s-ES" sz="1100" b="1"/>
          </a:br>
          <a:endParaRPr lang="es-ES" sz="1100" b="1"/>
        </a:p>
      </xdr:txBody>
    </xdr:sp>
    <xdr:clientData/>
  </xdr:twoCellAnchor>
  <xdr:twoCellAnchor>
    <xdr:from>
      <xdr:col>5</xdr:col>
      <xdr:colOff>107836</xdr:colOff>
      <xdr:row>1</xdr:row>
      <xdr:rowOff>84363</xdr:rowOff>
    </xdr:from>
    <xdr:to>
      <xdr:col>5</xdr:col>
      <xdr:colOff>3646714</xdr:colOff>
      <xdr:row>9</xdr:row>
      <xdr:rowOff>54429</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3919086" y="424542"/>
          <a:ext cx="3538878" cy="1779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mn-lt"/>
            <a:ea typeface="+mn-ea"/>
            <a:cs typeface="+mn-cs"/>
          </a:endParaRPr>
        </a:p>
        <a:p>
          <a:endParaRPr lang="es-ES" sz="1100" b="1">
            <a:solidFill>
              <a:schemeClr val="dk1"/>
            </a:solidFill>
            <a:effectLst/>
            <a:latin typeface="+mn-lt"/>
            <a:ea typeface="+mn-ea"/>
            <a:cs typeface="+mn-cs"/>
          </a:endParaRPr>
        </a:p>
      </xdr:txBody>
    </xdr:sp>
    <xdr:clientData/>
  </xdr:twoCellAnchor>
  <xdr:twoCellAnchor>
    <xdr:from>
      <xdr:col>3</xdr:col>
      <xdr:colOff>56129</xdr:colOff>
      <xdr:row>19</xdr:row>
      <xdr:rowOff>73476</xdr:rowOff>
    </xdr:from>
    <xdr:to>
      <xdr:col>5</xdr:col>
      <xdr:colOff>3524250</xdr:colOff>
      <xdr:row>21</xdr:row>
      <xdr:rowOff>149678</xdr:rowOff>
    </xdr:to>
    <xdr:sp macro="" textlink="">
      <xdr:nvSpPr>
        <xdr:cNvPr id="10" name="CuadroTexto 4">
          <a:extLst>
            <a:ext uri="{FF2B5EF4-FFF2-40B4-BE49-F238E27FC236}">
              <a16:creationId xmlns:a16="http://schemas.microsoft.com/office/drawing/2014/main" id="{AA77D2A4-3791-455E-9475-7E0D39BA8375}"/>
            </a:ext>
          </a:extLst>
        </xdr:cNvPr>
        <xdr:cNvSpPr txBox="1"/>
      </xdr:nvSpPr>
      <xdr:spPr>
        <a:xfrm>
          <a:off x="6778058" y="3924297"/>
          <a:ext cx="8543585" cy="538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1100" b="1"/>
            <a:t>Vluchten met krediet: </a:t>
          </a:r>
          <a:r>
            <a:rPr lang="es-ES" sz="1100" b="1">
              <a:solidFill>
                <a:schemeClr val="dk1"/>
              </a:solidFill>
              <a:effectLst/>
              <a:latin typeface="+mn-lt"/>
              <a:ea typeface="+mn-ea"/>
              <a:cs typeface="+mn-cs"/>
            </a:rPr>
            <a:t>2 april 2022: AMS - AGP: 08:00 - 11:05 - 3 pax (wicherson)</a:t>
          </a:r>
          <a:endParaRPr lang="es-E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ES">
            <a:effectLst/>
          </a:endParaRPr>
        </a:p>
        <a:p>
          <a:endParaRPr lang="es-ES" sz="1100" b="1"/>
        </a:p>
        <a:p>
          <a:endParaRPr lang="es-ES" sz="1100"/>
        </a:p>
      </xdr:txBody>
    </xdr:sp>
    <xdr:clientData/>
  </xdr:twoCellAnchor>
  <xdr:twoCellAnchor>
    <xdr:from>
      <xdr:col>3</xdr:col>
      <xdr:colOff>130969</xdr:colOff>
      <xdr:row>22</xdr:row>
      <xdr:rowOff>13606</xdr:rowOff>
    </xdr:from>
    <xdr:to>
      <xdr:col>3</xdr:col>
      <xdr:colOff>2068285</xdr:colOff>
      <xdr:row>25</xdr:row>
      <xdr:rowOff>54429</xdr:rowOff>
    </xdr:to>
    <xdr:sp macro="" textlink="">
      <xdr:nvSpPr>
        <xdr:cNvPr id="6" name="CuadroTexto 3">
          <a:extLst>
            <a:ext uri="{FF2B5EF4-FFF2-40B4-BE49-F238E27FC236}">
              <a16:creationId xmlns:a16="http://schemas.microsoft.com/office/drawing/2014/main" id="{26F8345A-0A0B-4C4E-823B-9C16D29899B1}"/>
            </a:ext>
          </a:extLst>
        </xdr:cNvPr>
        <xdr:cNvSpPr txBox="1"/>
      </xdr:nvSpPr>
      <xdr:spPr>
        <a:xfrm>
          <a:off x="6771255" y="4816927"/>
          <a:ext cx="1937316" cy="107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AUTOHUUR PRIJZEN (data)</a:t>
          </a:r>
          <a:br>
            <a:rPr lang="es-ES" sz="1100" b="1"/>
          </a:br>
          <a:endParaRPr lang="es-ES" sz="1100" b="1"/>
        </a:p>
        <a:p>
          <a:r>
            <a:rPr lang="es-ES" sz="1100" b="1"/>
            <a:t>7 nov: Renault Clio - 250 - RB</a:t>
          </a:r>
        </a:p>
        <a:p>
          <a:br>
            <a:rPr lang="es-ES" sz="1100" b="1"/>
          </a:br>
          <a:endParaRPr lang="es-ES" sz="1100" b="1"/>
        </a:p>
      </xdr:txBody>
    </xdr:sp>
    <xdr:clientData/>
  </xdr:twoCellAnchor>
  <xdr:twoCellAnchor>
    <xdr:from>
      <xdr:col>3</xdr:col>
      <xdr:colOff>2147547</xdr:colOff>
      <xdr:row>22</xdr:row>
      <xdr:rowOff>2721</xdr:rowOff>
    </xdr:from>
    <xdr:to>
      <xdr:col>4</xdr:col>
      <xdr:colOff>13606</xdr:colOff>
      <xdr:row>25</xdr:row>
      <xdr:rowOff>54429</xdr:rowOff>
    </xdr:to>
    <xdr:sp macro="" textlink="">
      <xdr:nvSpPr>
        <xdr:cNvPr id="7" name="CuadroTexto 3">
          <a:extLst>
            <a:ext uri="{FF2B5EF4-FFF2-40B4-BE49-F238E27FC236}">
              <a16:creationId xmlns:a16="http://schemas.microsoft.com/office/drawing/2014/main" id="{5E18ED29-3842-489B-B8FD-1682612C80DD}"/>
            </a:ext>
          </a:extLst>
        </xdr:cNvPr>
        <xdr:cNvSpPr txBox="1"/>
      </xdr:nvSpPr>
      <xdr:spPr>
        <a:xfrm>
          <a:off x="8787833" y="4806042"/>
          <a:ext cx="2165916"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VLUCHTPRIJZEN (data)</a:t>
          </a:r>
          <a:br>
            <a:rPr lang="es-ES" sz="1100" b="1"/>
          </a:br>
          <a:endParaRPr lang="es-ES" sz="1100" b="1"/>
        </a:p>
        <a:p>
          <a:r>
            <a:rPr lang="es-ES" sz="1100" b="1"/>
            <a:t>7 nov: Retour - totaal alle pax- RB</a:t>
          </a:r>
        </a:p>
        <a:p>
          <a:br>
            <a:rPr lang="es-ES" sz="1100" b="1"/>
          </a:br>
          <a:endParaRPr lang="es-ES" sz="1100" b="1"/>
        </a:p>
      </xdr:txBody>
    </xdr:sp>
    <xdr:clientData/>
  </xdr:twoCellAnchor>
  <xdr:twoCellAnchor>
    <xdr:from>
      <xdr:col>4</xdr:col>
      <xdr:colOff>92869</xdr:colOff>
      <xdr:row>22</xdr:row>
      <xdr:rowOff>43542</xdr:rowOff>
    </xdr:from>
    <xdr:to>
      <xdr:col>4</xdr:col>
      <xdr:colOff>1959428</xdr:colOff>
      <xdr:row>25</xdr:row>
      <xdr:rowOff>54429</xdr:rowOff>
    </xdr:to>
    <xdr:sp macro="" textlink="">
      <xdr:nvSpPr>
        <xdr:cNvPr id="8" name="CuadroTexto 3">
          <a:extLst>
            <a:ext uri="{FF2B5EF4-FFF2-40B4-BE49-F238E27FC236}">
              <a16:creationId xmlns:a16="http://schemas.microsoft.com/office/drawing/2014/main" id="{E10AC7B0-7196-427E-AFBB-981BD7B7C784}"/>
            </a:ext>
          </a:extLst>
        </xdr:cNvPr>
        <xdr:cNvSpPr txBox="1"/>
      </xdr:nvSpPr>
      <xdr:spPr>
        <a:xfrm>
          <a:off x="11033012" y="4846863"/>
          <a:ext cx="1866559" cy="1045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ACCOPRIJZEN (logboek)</a:t>
          </a:r>
          <a:br>
            <a:rPr lang="es-ES" sz="1100" b="1"/>
          </a:br>
          <a:endParaRPr lang="es-ES" sz="1100" b="1"/>
        </a:p>
        <a:p>
          <a:r>
            <a:rPr lang="es-ES" sz="1100" b="1"/>
            <a:t>7 nov: 1050</a:t>
          </a:r>
          <a:r>
            <a:rPr lang="es-ES" sz="1100" b="1" baseline="0"/>
            <a:t> euro totaal  - RB</a:t>
          </a:r>
          <a:r>
            <a:rPr lang="es-ES" sz="1100" b="1"/>
            <a:t> </a:t>
          </a:r>
        </a:p>
        <a:p>
          <a:br>
            <a:rPr lang="es-ES" sz="1100" b="1"/>
          </a:br>
          <a:endParaRPr lang="es-ES" sz="1100" b="1"/>
        </a:p>
      </xdr:txBody>
    </xdr:sp>
    <xdr:clientData/>
  </xdr:twoCellAnchor>
  <xdr:twoCellAnchor>
    <xdr:from>
      <xdr:col>4</xdr:col>
      <xdr:colOff>2041411</xdr:colOff>
      <xdr:row>22</xdr:row>
      <xdr:rowOff>46264</xdr:rowOff>
    </xdr:from>
    <xdr:to>
      <xdr:col>5</xdr:col>
      <xdr:colOff>3673928</xdr:colOff>
      <xdr:row>25</xdr:row>
      <xdr:rowOff>217715</xdr:rowOff>
    </xdr:to>
    <xdr:sp macro="" textlink="">
      <xdr:nvSpPr>
        <xdr:cNvPr id="11" name="CuadroTexto 3">
          <a:extLst>
            <a:ext uri="{FF2B5EF4-FFF2-40B4-BE49-F238E27FC236}">
              <a16:creationId xmlns:a16="http://schemas.microsoft.com/office/drawing/2014/main" id="{93A68517-A73B-4610-8E12-F1408DDC8BFC}"/>
            </a:ext>
          </a:extLst>
        </xdr:cNvPr>
        <xdr:cNvSpPr txBox="1"/>
      </xdr:nvSpPr>
      <xdr:spPr>
        <a:xfrm>
          <a:off x="12981554" y="4849585"/>
          <a:ext cx="4517231" cy="1205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TELEFOONGESPREKKEN (logboek)</a:t>
          </a:r>
          <a:br>
            <a:rPr lang="es-ES" sz="1100" b="1"/>
          </a:br>
          <a:endParaRPr lang="es-ES" sz="1100" b="1"/>
        </a:p>
        <a:p>
          <a:br>
            <a:rPr lang="es-ES" sz="1100" b="1"/>
          </a:br>
          <a:endParaRPr lang="es-ES" sz="1100" b="1"/>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1533525</xdr:colOff>
      <xdr:row>8</xdr:row>
      <xdr:rowOff>19050</xdr:rowOff>
    </xdr:from>
    <xdr:ext cx="184731" cy="264560"/>
    <xdr:sp macro="" textlink="">
      <xdr:nvSpPr>
        <xdr:cNvPr id="2" name="1 CuadroTexto">
          <a:extLst>
            <a:ext uri="{FF2B5EF4-FFF2-40B4-BE49-F238E27FC236}">
              <a16:creationId xmlns:a16="http://schemas.microsoft.com/office/drawing/2014/main" id="{4102B1A3-2A1B-4A0C-AA4D-FD01ECE786AD}"/>
            </a:ext>
          </a:extLst>
        </xdr:cNvPr>
        <xdr:cNvSpPr txBox="1"/>
      </xdr:nvSpPr>
      <xdr:spPr>
        <a:xfrm>
          <a:off x="371475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0</xdr:col>
      <xdr:colOff>33336</xdr:colOff>
      <xdr:row>6</xdr:row>
      <xdr:rowOff>185736</xdr:rowOff>
    </xdr:from>
    <xdr:to>
      <xdr:col>4</xdr:col>
      <xdr:colOff>1119186</xdr:colOff>
      <xdr:row>60</xdr:row>
      <xdr:rowOff>11906</xdr:rowOff>
    </xdr:to>
    <xdr:sp macro="" textlink="">
      <xdr:nvSpPr>
        <xdr:cNvPr id="3" name="2 CuadroTexto">
          <a:extLst>
            <a:ext uri="{FF2B5EF4-FFF2-40B4-BE49-F238E27FC236}">
              <a16:creationId xmlns:a16="http://schemas.microsoft.com/office/drawing/2014/main" id="{656EA82D-A46F-4F7E-8D5A-A2D6E86238AC}"/>
            </a:ext>
          </a:extLst>
        </xdr:cNvPr>
        <xdr:cNvSpPr txBox="1"/>
      </xdr:nvSpPr>
      <xdr:spPr>
        <a:xfrm>
          <a:off x="33336" y="2652711"/>
          <a:ext cx="6210300" cy="10113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i="0">
              <a:solidFill>
                <a:schemeClr val="dk1"/>
              </a:solidFill>
              <a:effectLst/>
              <a:latin typeface="+mn-lt"/>
              <a:ea typeface="+mn-ea"/>
              <a:cs typeface="+mn-cs"/>
            </a:rPr>
            <a:t>Stap 1: Reiswensen</a:t>
          </a:r>
          <a:r>
            <a:rPr lang="es-ES" sz="1600" b="1" i="0" baseline="0">
              <a:solidFill>
                <a:schemeClr val="dk1"/>
              </a:solidFill>
              <a:effectLst/>
              <a:latin typeface="+mn-lt"/>
              <a:ea typeface="+mn-ea"/>
              <a:cs typeface="+mn-cs"/>
            </a:rPr>
            <a:t> van de klant (Hello Ella formulier, offerte/maatwerk formulier email, telefoonnotities etc. </a:t>
          </a:r>
        </a:p>
        <a:p>
          <a:endParaRPr lang="es-ES" sz="1100" b="1" i="0" baseline="0">
            <a:solidFill>
              <a:schemeClr val="dk1"/>
            </a:solidFill>
            <a:effectLst/>
            <a:latin typeface="+mn-lt"/>
            <a:ea typeface="+mn-ea"/>
            <a:cs typeface="+mn-cs"/>
          </a:endParaRPr>
        </a:p>
        <a:p>
          <a:r>
            <a:rPr lang="es-ES" sz="1100" b="0" i="0" u="none" strike="noStrike" baseline="0">
              <a:solidFill>
                <a:schemeClr val="dk1"/>
              </a:solidFill>
              <a:latin typeface="+mn-lt"/>
              <a:ea typeface="+mn-ea"/>
              <a:cs typeface="+mn-cs"/>
            </a:rPr>
            <a:t>Aanvraag nr. 95 | Ontvangen op 2021-04-14</a:t>
          </a:r>
        </a:p>
        <a:p>
          <a:r>
            <a:rPr lang="es-ES" sz="1100" b="1" i="0" u="none" strike="noStrike" baseline="0">
              <a:solidFill>
                <a:schemeClr val="dk1"/>
              </a:solidFill>
              <a:latin typeface="+mn-lt"/>
              <a:ea typeface="+mn-ea"/>
              <a:cs typeface="+mn-cs"/>
            </a:rPr>
            <a:t>Reisaanvraag voor: Andalusië | Klant: edmee Maas</a:t>
          </a:r>
        </a:p>
        <a:p>
          <a:r>
            <a:rPr lang="es-ES" sz="1100" b="1" i="0" u="none" strike="noStrike" baseline="0">
              <a:solidFill>
                <a:schemeClr val="dk1"/>
              </a:solidFill>
              <a:latin typeface="+mn-lt"/>
              <a:ea typeface="+mn-ea"/>
              <a:cs typeface="+mn-cs"/>
            </a:rPr>
            <a:t>Highlights aanvraag</a:t>
          </a:r>
        </a:p>
        <a:p>
          <a:r>
            <a:rPr lang="es-ES" sz="1100" b="0" i="0" u="none" strike="noStrike" baseline="0">
              <a:solidFill>
                <a:schemeClr val="dk1"/>
              </a:solidFill>
              <a:latin typeface="+mn-lt"/>
              <a:ea typeface="+mn-ea"/>
              <a:cs typeface="+mn-cs"/>
            </a:rPr>
            <a:t>Vertrekdatum: </a:t>
          </a:r>
          <a:r>
            <a:rPr lang="es-ES" sz="1100" b="1" i="0" u="none" strike="noStrike" baseline="0">
              <a:solidFill>
                <a:schemeClr val="dk1"/>
              </a:solidFill>
              <a:latin typeface="+mn-lt"/>
              <a:ea typeface="+mn-ea"/>
              <a:cs typeface="+mn-cs"/>
            </a:rPr>
            <a:t>25/07/2021 +/- 3 dagen</a:t>
          </a:r>
          <a:r>
            <a:rPr lang="es-ES" sz="1100" b="0" i="0" u="none" strike="noStrike" baseline="0">
              <a:solidFill>
                <a:schemeClr val="dk1"/>
              </a:solidFill>
              <a:latin typeface="+mn-lt"/>
              <a:ea typeface="+mn-ea"/>
              <a:cs typeface="+mn-cs"/>
            </a:rPr>
            <a:t>. Is deze datum concreet? </a:t>
          </a:r>
          <a:r>
            <a:rPr lang="es-ES" sz="1100" b="1" i="0" u="none" strike="noStrike" baseline="0">
              <a:solidFill>
                <a:schemeClr val="dk1"/>
              </a:solidFill>
              <a:latin typeface="+mn-lt"/>
              <a:ea typeface="+mn-ea"/>
              <a:cs typeface="+mn-cs"/>
            </a:rPr>
            <a:t>Ongeveer</a:t>
          </a:r>
          <a:r>
            <a:rPr lang="es-ES" sz="1100" b="0" i="0" u="none" strike="noStrike" baseline="0">
              <a:solidFill>
                <a:schemeClr val="dk1"/>
              </a:solidFill>
              <a:latin typeface="+mn-lt"/>
              <a:ea typeface="+mn-ea"/>
              <a:cs typeface="+mn-cs"/>
            </a:rPr>
            <a:t>. Reisduur: </a:t>
          </a:r>
          <a:r>
            <a:rPr lang="es-ES" sz="1100" b="0" i="1" u="none" strike="noStrike" baseline="0">
              <a:solidFill>
                <a:schemeClr val="dk1"/>
              </a:solidFill>
              <a:latin typeface="+mn-lt"/>
              <a:ea typeface="+mn-ea"/>
              <a:cs typeface="+mn-cs"/>
            </a:rPr>
            <a:t>"</a:t>
          </a:r>
          <a:r>
            <a:rPr lang="es-ES" sz="1100" b="1" i="1" u="none" strike="noStrike" baseline="0">
              <a:solidFill>
                <a:schemeClr val="dk1"/>
              </a:solidFill>
              <a:latin typeface="+mn-lt"/>
              <a:ea typeface="+mn-ea"/>
              <a:cs typeface="+mn-cs"/>
            </a:rPr>
            <a:t>14</a:t>
          </a:r>
        </a:p>
        <a:p>
          <a:r>
            <a:rPr lang="es-ES" sz="1100" b="1" i="1" u="none" strike="noStrike" baseline="0">
              <a:solidFill>
                <a:schemeClr val="dk1"/>
              </a:solidFill>
              <a:latin typeface="+mn-lt"/>
              <a:ea typeface="+mn-ea"/>
              <a:cs typeface="+mn-cs"/>
            </a:rPr>
            <a:t>dagen. niet eerder weg dan 24/7"</a:t>
          </a:r>
        </a:p>
        <a:p>
          <a:r>
            <a:rPr lang="es-ES" sz="1100" b="0" i="0" u="none" strike="noStrike" baseline="0">
              <a:solidFill>
                <a:schemeClr val="dk1"/>
              </a:solidFill>
              <a:latin typeface="+mn-lt"/>
              <a:ea typeface="+mn-ea"/>
              <a:cs typeface="+mn-cs"/>
            </a:rPr>
            <a:t>Reistempo: </a:t>
          </a:r>
          <a:r>
            <a:rPr lang="es-ES" sz="1100" b="1" i="0" u="none" strike="noStrike" baseline="0">
              <a:solidFill>
                <a:schemeClr val="dk1"/>
              </a:solidFill>
              <a:latin typeface="+mn-lt"/>
              <a:ea typeface="+mn-ea"/>
              <a:cs typeface="+mn-cs"/>
            </a:rPr>
            <a:t>Gemiddeld: 2-3 nachten per accommodatie. </a:t>
          </a:r>
          <a:r>
            <a:rPr lang="es-ES" sz="1100" b="0" i="0" u="none" strike="noStrike" baseline="0">
              <a:solidFill>
                <a:schemeClr val="dk1"/>
              </a:solidFill>
              <a:latin typeface="+mn-lt"/>
              <a:ea typeface="+mn-ea"/>
              <a:cs typeface="+mn-cs"/>
            </a:rPr>
            <a:t>Regio: </a:t>
          </a:r>
          <a:r>
            <a:rPr lang="es-ES" sz="1100" b="1" i="0" u="none" strike="noStrike" baseline="0">
              <a:solidFill>
                <a:schemeClr val="dk1"/>
              </a:solidFill>
              <a:latin typeface="+mn-lt"/>
              <a:ea typeface="+mn-ea"/>
              <a:cs typeface="+mn-cs"/>
            </a:rPr>
            <a:t>Andalusië De kust van</a:t>
          </a:r>
        </a:p>
        <a:p>
          <a:r>
            <a:rPr lang="es-ES" sz="1100" b="1" i="0" u="none" strike="noStrike" baseline="0">
              <a:solidFill>
                <a:schemeClr val="dk1"/>
              </a:solidFill>
              <a:latin typeface="+mn-lt"/>
              <a:ea typeface="+mn-ea"/>
              <a:cs typeface="+mn-cs"/>
            </a:rPr>
            <a:t>Andalusië, Het binnenland van Andalusië, De belangrijkste steden van Andalusië</a:t>
          </a:r>
        </a:p>
        <a:p>
          <a:r>
            <a:rPr lang="es-ES" sz="1100" b="0" i="0" u="none" strike="noStrike" baseline="0">
              <a:solidFill>
                <a:schemeClr val="dk1"/>
              </a:solidFill>
              <a:latin typeface="+mn-lt"/>
              <a:ea typeface="+mn-ea"/>
              <a:cs typeface="+mn-cs"/>
            </a:rPr>
            <a:t>Reisgezelschap: </a:t>
          </a:r>
          <a:r>
            <a:rPr lang="es-ES" sz="1100" b="1" i="0" u="none" strike="noStrike" baseline="0">
              <a:solidFill>
                <a:schemeClr val="dk1"/>
              </a:solidFill>
              <a:latin typeface="+mn-lt"/>
              <a:ea typeface="+mn-ea"/>
              <a:cs typeface="+mn-cs"/>
            </a:rPr>
            <a:t>Anders </a:t>
          </a:r>
          <a:r>
            <a:rPr lang="es-ES" sz="1100" b="0" i="0" u="none" strike="noStrike" baseline="0">
              <a:solidFill>
                <a:schemeClr val="dk1"/>
              </a:solidFill>
              <a:latin typeface="+mn-lt"/>
              <a:ea typeface="+mn-ea"/>
              <a:cs typeface="+mn-cs"/>
            </a:rPr>
            <a:t>: </a:t>
          </a:r>
          <a:r>
            <a:rPr lang="es-ES" sz="1100" b="0" i="1" u="none" strike="noStrike" baseline="0">
              <a:solidFill>
                <a:schemeClr val="dk1"/>
              </a:solidFill>
              <a:latin typeface="+mn-lt"/>
              <a:ea typeface="+mn-ea"/>
              <a:cs typeface="+mn-cs"/>
            </a:rPr>
            <a:t>"</a:t>
          </a:r>
          <a:r>
            <a:rPr lang="es-ES" sz="1100" b="1" i="1" u="none" strike="noStrike" baseline="0">
              <a:solidFill>
                <a:schemeClr val="dk1"/>
              </a:solidFill>
              <a:latin typeface="+mn-lt"/>
              <a:ea typeface="+mn-ea"/>
              <a:cs typeface="+mn-cs"/>
            </a:rPr>
            <a:t>Een vriendin en haar dochter van 12 (zij willen samen 1 kamer)</a:t>
          </a:r>
        </a:p>
        <a:p>
          <a:r>
            <a:rPr lang="es-ES" sz="1100" b="1" i="1" u="none" strike="noStrike" baseline="0">
              <a:solidFill>
                <a:schemeClr val="dk1"/>
              </a:solidFill>
              <a:latin typeface="+mn-lt"/>
              <a:ea typeface="+mn-ea"/>
              <a:cs typeface="+mn-cs"/>
            </a:rPr>
            <a:t>en ik"</a:t>
          </a:r>
        </a:p>
        <a:p>
          <a:r>
            <a:rPr lang="es-ES" sz="1100" b="0" i="0" u="none" strike="noStrike" baseline="0">
              <a:solidFill>
                <a:schemeClr val="dk1"/>
              </a:solidFill>
              <a:latin typeface="+mn-lt"/>
              <a:ea typeface="+mn-ea"/>
              <a:cs typeface="+mn-cs"/>
            </a:rPr>
            <a:t>Verblijf in </a:t>
          </a:r>
          <a:r>
            <a:rPr lang="es-ES" sz="1100" b="1" i="0" u="none" strike="noStrike" baseline="0">
              <a:solidFill>
                <a:schemeClr val="dk1"/>
              </a:solidFill>
              <a:latin typeface="+mn-lt"/>
              <a:ea typeface="+mn-ea"/>
              <a:cs typeface="+mn-cs"/>
            </a:rPr>
            <a:t>Hotels, B&amp;B (Finca, Cortijo of Casas Rurales), Pension, Paradores en kastelen</a:t>
          </a:r>
        </a:p>
        <a:p>
          <a:r>
            <a:rPr lang="es-ES" sz="1100" b="0" i="0" u="none" strike="noStrike" baseline="0">
              <a:solidFill>
                <a:schemeClr val="dk1"/>
              </a:solidFill>
              <a:latin typeface="+mn-lt"/>
              <a:ea typeface="+mn-ea"/>
              <a:cs typeface="+mn-cs"/>
            </a:rPr>
            <a:t>Hoe wil de klant reizen: </a:t>
          </a:r>
          <a:r>
            <a:rPr lang="es-ES" sz="1100" b="1" i="0" u="none" strike="noStrike" baseline="0">
              <a:solidFill>
                <a:schemeClr val="dk1"/>
              </a:solidFill>
              <a:latin typeface="+mn-lt"/>
              <a:ea typeface="+mn-ea"/>
              <a:cs typeface="+mn-cs"/>
            </a:rPr>
            <a:t>Vlucht, Huurauto </a:t>
          </a:r>
          <a:r>
            <a:rPr lang="es-ES" sz="1100" b="0" i="0" u="none" strike="noStrike" baseline="0">
              <a:solidFill>
                <a:schemeClr val="dk1"/>
              </a:solidFill>
              <a:latin typeface="+mn-lt"/>
              <a:ea typeface="+mn-ea"/>
              <a:cs typeface="+mn-cs"/>
            </a:rPr>
            <a:t>- Vertrek vanaf: </a:t>
          </a:r>
          <a:r>
            <a:rPr lang="es-ES" sz="1100" b="1" i="0" u="none" strike="noStrike" baseline="0">
              <a:solidFill>
                <a:schemeClr val="dk1"/>
              </a:solidFill>
              <a:latin typeface="+mn-lt"/>
              <a:ea typeface="+mn-ea"/>
              <a:cs typeface="+mn-cs"/>
            </a:rPr>
            <a:t>Amsterdam</a:t>
          </a:r>
          <a:r>
            <a:rPr lang="es-ES" sz="1100" b="0" i="0" u="none" strike="noStrike" baseline="0">
              <a:solidFill>
                <a:schemeClr val="dk1"/>
              </a:solidFill>
              <a:latin typeface="+mn-lt"/>
              <a:ea typeface="+mn-ea"/>
              <a:cs typeface="+mn-cs"/>
            </a:rPr>
            <a:t>.</a:t>
          </a:r>
        </a:p>
        <a:p>
          <a:r>
            <a:rPr lang="es-ES" sz="1100" b="0" i="0" u="none" strike="noStrike" baseline="0">
              <a:solidFill>
                <a:schemeClr val="dk1"/>
              </a:solidFill>
              <a:latin typeface="+mn-lt"/>
              <a:ea typeface="+mn-ea"/>
              <a:cs typeface="+mn-cs"/>
            </a:rPr>
            <a:t>Alternatief: </a:t>
          </a:r>
          <a:r>
            <a:rPr lang="es-ES" sz="1100" b="1" i="0" u="none" strike="noStrike" baseline="0">
              <a:solidFill>
                <a:schemeClr val="dk1"/>
              </a:solidFill>
              <a:latin typeface="+mn-lt"/>
              <a:ea typeface="+mn-ea"/>
              <a:cs typeface="+mn-cs"/>
            </a:rPr>
            <a:t>Rotterdam/Den Haag</a:t>
          </a:r>
        </a:p>
        <a:p>
          <a:r>
            <a:rPr lang="es-ES" sz="1100" b="1" i="0" u="none" strike="noStrike" baseline="0">
              <a:solidFill>
                <a:schemeClr val="dk1"/>
              </a:solidFill>
              <a:latin typeface="+mn-lt"/>
              <a:ea typeface="+mn-ea"/>
              <a:cs typeface="+mn-cs"/>
            </a:rPr>
            <a:t>Totaalbudget </a:t>
          </a:r>
          <a:r>
            <a:rPr lang="es-ES" sz="1100" b="0" i="0" u="none" strike="noStrike" baseline="0">
              <a:solidFill>
                <a:schemeClr val="dk1"/>
              </a:solidFill>
              <a:latin typeface="+mn-lt"/>
              <a:ea typeface="+mn-ea"/>
              <a:cs typeface="+mn-cs"/>
            </a:rPr>
            <a:t>(vervoer + accommodatie)</a:t>
          </a:r>
          <a:r>
            <a:rPr lang="es-ES" sz="1100" b="1" i="0" u="none" strike="noStrike" baseline="0">
              <a:solidFill>
                <a:schemeClr val="dk1"/>
              </a:solidFill>
              <a:latin typeface="+mn-lt"/>
              <a:ea typeface="+mn-ea"/>
              <a:cs typeface="+mn-cs"/>
            </a:rPr>
            <a:t>: </a:t>
          </a:r>
          <a:r>
            <a:rPr lang="es-ES" sz="1100" b="0" i="0" u="none" strike="noStrike" baseline="0">
              <a:solidFill>
                <a:schemeClr val="dk1"/>
              </a:solidFill>
              <a:latin typeface="+mn-lt"/>
              <a:ea typeface="+mn-ea"/>
              <a:cs typeface="+mn-cs"/>
            </a:rPr>
            <a:t>nee</a:t>
          </a:r>
        </a:p>
        <a:p>
          <a:r>
            <a:rPr lang="es-ES" sz="1100" b="1" i="0" u="none" strike="noStrike" baseline="0">
              <a:solidFill>
                <a:schemeClr val="dk1"/>
              </a:solidFill>
              <a:latin typeface="+mn-lt"/>
              <a:ea typeface="+mn-ea"/>
              <a:cs typeface="+mn-cs"/>
            </a:rPr>
            <a:t>Vervoer</a:t>
          </a:r>
        </a:p>
        <a:p>
          <a:r>
            <a:rPr lang="es-ES" sz="1100" b="0" i="0" u="none" strike="noStrike" baseline="0">
              <a:solidFill>
                <a:schemeClr val="dk1"/>
              </a:solidFill>
              <a:latin typeface="+mn-lt"/>
              <a:ea typeface="+mn-ea"/>
              <a:cs typeface="+mn-cs"/>
            </a:rPr>
            <a:t>Welk vervoer in het voorstel opnemen: </a:t>
          </a:r>
          <a:r>
            <a:rPr lang="es-ES" sz="1100" b="1" i="0" u="none" strike="noStrike" baseline="0">
              <a:solidFill>
                <a:schemeClr val="dk1"/>
              </a:solidFill>
              <a:latin typeface="+mn-lt"/>
              <a:ea typeface="+mn-ea"/>
              <a:cs typeface="+mn-cs"/>
            </a:rPr>
            <a:t>Vlucht, Huurauto. </a:t>
          </a:r>
          <a:r>
            <a:rPr lang="es-ES" sz="1100" b="0" i="0" u="none" strike="noStrike" baseline="0">
              <a:solidFill>
                <a:schemeClr val="dk1"/>
              </a:solidFill>
              <a:latin typeface="+mn-lt"/>
              <a:ea typeface="+mn-ea"/>
              <a:cs typeface="+mn-cs"/>
            </a:rPr>
            <a:t>Vertrek vanaf luchthaven: </a:t>
          </a:r>
          <a:r>
            <a:rPr lang="es-ES" sz="1100" b="1" i="0" u="none" strike="noStrike" baseline="0">
              <a:solidFill>
                <a:schemeClr val="dk1"/>
              </a:solidFill>
              <a:latin typeface="+mn-lt"/>
              <a:ea typeface="+mn-ea"/>
              <a:cs typeface="+mn-cs"/>
            </a:rPr>
            <a:t>Amsterdam</a:t>
          </a:r>
          <a:r>
            <a:rPr lang="es-ES" sz="1100" b="0" i="0" u="none" strike="noStrike" baseline="0">
              <a:solidFill>
                <a:schemeClr val="dk1"/>
              </a:solidFill>
              <a:latin typeface="+mn-lt"/>
              <a:ea typeface="+mn-ea"/>
              <a:cs typeface="+mn-cs"/>
            </a:rPr>
            <a:t>. Alternatieve</a:t>
          </a:r>
        </a:p>
        <a:p>
          <a:r>
            <a:rPr lang="es-ES" sz="1100" b="0" i="0" u="none" strike="noStrike" baseline="0">
              <a:solidFill>
                <a:schemeClr val="dk1"/>
              </a:solidFill>
              <a:latin typeface="+mn-lt"/>
              <a:ea typeface="+mn-ea"/>
              <a:cs typeface="+mn-cs"/>
            </a:rPr>
            <a:t>luchthaven: </a:t>
          </a:r>
          <a:r>
            <a:rPr lang="es-ES" sz="1100" b="1" i="0" u="none" strike="noStrike" baseline="0">
              <a:solidFill>
                <a:schemeClr val="dk1"/>
              </a:solidFill>
              <a:latin typeface="+mn-lt"/>
              <a:ea typeface="+mn-ea"/>
              <a:cs typeface="+mn-cs"/>
            </a:rPr>
            <a:t>Rotterdam/Den Haag</a:t>
          </a:r>
        </a:p>
        <a:p>
          <a:r>
            <a:rPr lang="es-ES" sz="1100" b="0" i="0" u="none" strike="noStrike" baseline="0">
              <a:solidFill>
                <a:schemeClr val="dk1"/>
              </a:solidFill>
              <a:latin typeface="+mn-lt"/>
              <a:ea typeface="+mn-ea"/>
              <a:cs typeface="+mn-cs"/>
            </a:rPr>
            <a:t>Voorkeuren voor een vlucht: </a:t>
          </a:r>
          <a:r>
            <a:rPr lang="es-ES" sz="1100" b="1" i="0" u="none" strike="noStrike" baseline="0">
              <a:solidFill>
                <a:schemeClr val="dk1"/>
              </a:solidFill>
              <a:latin typeface="+mn-lt"/>
              <a:ea typeface="+mn-ea"/>
              <a:cs typeface="+mn-cs"/>
            </a:rPr>
            <a:t>De goedkoopste optie, Alleen directe vluchten</a:t>
          </a:r>
        </a:p>
        <a:p>
          <a:r>
            <a:rPr lang="es-ES" sz="1100" b="0" i="0" u="none" strike="noStrike" baseline="0">
              <a:solidFill>
                <a:schemeClr val="dk1"/>
              </a:solidFill>
              <a:latin typeface="+mn-lt"/>
              <a:ea typeface="+mn-ea"/>
              <a:cs typeface="+mn-cs"/>
            </a:rPr>
            <a:t>Voorkeuren voor een huurauto: </a:t>
          </a:r>
          <a:r>
            <a:rPr lang="es-ES" sz="1100" b="1" i="0" u="none" strike="noStrike" baseline="0">
              <a:solidFill>
                <a:schemeClr val="dk1"/>
              </a:solidFill>
              <a:latin typeface="+mn-lt"/>
              <a:ea typeface="+mn-ea"/>
              <a:cs typeface="+mn-cs"/>
            </a:rPr>
            <a:t>Iets anders </a:t>
          </a:r>
          <a:r>
            <a:rPr lang="es-ES" sz="1100" b="0" i="0" u="none" strike="noStrike" baseline="0">
              <a:solidFill>
                <a:schemeClr val="dk1"/>
              </a:solidFill>
              <a:latin typeface="+mn-lt"/>
              <a:ea typeface="+mn-ea"/>
              <a:cs typeface="+mn-cs"/>
            </a:rPr>
            <a:t>- </a:t>
          </a:r>
          <a:r>
            <a:rPr lang="es-ES" sz="1100" b="1" i="1" u="none" strike="noStrike" baseline="0">
              <a:solidFill>
                <a:schemeClr val="dk1"/>
              </a:solidFill>
              <a:latin typeface="+mn-lt"/>
              <a:ea typeface="+mn-ea"/>
              <a:cs typeface="+mn-cs"/>
            </a:rPr>
            <a:t>"net iets groter dan de kleinste optie"</a:t>
          </a:r>
        </a:p>
        <a:p>
          <a:r>
            <a:rPr lang="es-ES" sz="1100" b="1" i="0" u="none" strike="noStrike" baseline="0">
              <a:solidFill>
                <a:schemeClr val="dk1"/>
              </a:solidFill>
              <a:latin typeface="+mn-lt"/>
              <a:ea typeface="+mn-ea"/>
              <a:cs typeface="+mn-cs"/>
            </a:rPr>
            <a:t>Accommodatie</a:t>
          </a:r>
        </a:p>
        <a:p>
          <a:r>
            <a:rPr lang="es-ES" sz="1100" b="0" i="0" u="none" strike="noStrike" baseline="0">
              <a:solidFill>
                <a:schemeClr val="dk1"/>
              </a:solidFill>
              <a:latin typeface="+mn-lt"/>
              <a:ea typeface="+mn-ea"/>
              <a:cs typeface="+mn-cs"/>
            </a:rPr>
            <a:t>Klant wil graag overnachten in </a:t>
          </a:r>
          <a:r>
            <a:rPr lang="es-ES" sz="1100" b="1" i="0" u="none" strike="noStrike" baseline="0">
              <a:solidFill>
                <a:schemeClr val="dk1"/>
              </a:solidFill>
              <a:latin typeface="+mn-lt"/>
              <a:ea typeface="+mn-ea"/>
              <a:cs typeface="+mn-cs"/>
            </a:rPr>
            <a:t>Hotels, B&amp;B (Finca, Cortijo of Casas Rurales), Pension, Paradores en kastelen</a:t>
          </a:r>
          <a:r>
            <a:rPr lang="es-ES" sz="1100" b="0" i="0" u="none" strike="noStrike" baseline="0">
              <a:solidFill>
                <a:schemeClr val="dk1"/>
              </a:solidFill>
              <a:latin typeface="+mn-lt"/>
              <a:ea typeface="+mn-ea"/>
              <a:cs typeface="+mn-cs"/>
            </a:rPr>
            <a:t>. Voorkeur</a:t>
          </a:r>
        </a:p>
        <a:p>
          <a:r>
            <a:rPr lang="es-ES" sz="1100" b="0" i="0" u="none" strike="noStrike" baseline="0">
              <a:solidFill>
                <a:schemeClr val="dk1"/>
              </a:solidFill>
              <a:latin typeface="+mn-lt"/>
              <a:ea typeface="+mn-ea"/>
              <a:cs typeface="+mn-cs"/>
            </a:rPr>
            <a:t>voor kamerindeling: </a:t>
          </a:r>
          <a:r>
            <a:rPr lang="es-ES" sz="1100" b="1" i="0" u="none" strike="noStrike" baseline="0">
              <a:solidFill>
                <a:schemeClr val="dk1"/>
              </a:solidFill>
              <a:latin typeface="+mn-lt"/>
              <a:ea typeface="+mn-ea"/>
              <a:cs typeface="+mn-cs"/>
            </a:rPr>
            <a:t>2 persoonskamers . </a:t>
          </a:r>
          <a:r>
            <a:rPr lang="es-ES" sz="1100" b="0" i="0" u="none" strike="noStrike" baseline="0">
              <a:solidFill>
                <a:schemeClr val="dk1"/>
              </a:solidFill>
              <a:latin typeface="+mn-lt"/>
              <a:ea typeface="+mn-ea"/>
              <a:cs typeface="+mn-cs"/>
            </a:rPr>
            <a:t>Het budget per kamer per nacht (alleen accommodatie) bedraagt: </a:t>
          </a:r>
          <a:r>
            <a:rPr lang="es-ES" sz="1100" b="1" i="0" u="none" strike="noStrike" baseline="0">
              <a:solidFill>
                <a:schemeClr val="dk1"/>
              </a:solidFill>
              <a:latin typeface="+mn-lt"/>
              <a:ea typeface="+mn-ea"/>
              <a:cs typeface="+mn-cs"/>
            </a:rPr>
            <a:t>Tot € 100,-</a:t>
          </a:r>
        </a:p>
        <a:p>
          <a:r>
            <a:rPr lang="es-ES" sz="1100" b="0" i="0" u="none" strike="noStrike" baseline="0">
              <a:solidFill>
                <a:schemeClr val="dk1"/>
              </a:solidFill>
              <a:latin typeface="+mn-lt"/>
              <a:ea typeface="+mn-ea"/>
              <a:cs typeface="+mn-cs"/>
            </a:rPr>
            <a:t>Qua uitstraling gaat de voorkeur uit naar </a:t>
          </a:r>
          <a:r>
            <a:rPr lang="es-ES" sz="1100" b="1" i="0" u="none" strike="noStrike" baseline="0">
              <a:solidFill>
                <a:schemeClr val="dk1"/>
              </a:solidFill>
              <a:latin typeface="+mn-lt"/>
              <a:ea typeface="+mn-ea"/>
              <a:cs typeface="+mn-cs"/>
            </a:rPr>
            <a:t>Afwisseling </a:t>
          </a:r>
          <a:r>
            <a:rPr lang="es-ES" sz="1100" b="0" i="0" u="none" strike="noStrike" baseline="0">
              <a:solidFill>
                <a:schemeClr val="dk1"/>
              </a:solidFill>
              <a:latin typeface="+mn-lt"/>
              <a:ea typeface="+mn-ea"/>
              <a:cs typeface="+mn-cs"/>
            </a:rPr>
            <a:t>Wensen voor de accommodatie: </a:t>
          </a:r>
          <a:r>
            <a:rPr lang="es-ES" sz="1100" b="1" i="0" u="none" strike="noStrike" baseline="0">
              <a:solidFill>
                <a:schemeClr val="dk1"/>
              </a:solidFill>
              <a:latin typeface="+mn-lt"/>
              <a:ea typeface="+mn-ea"/>
              <a:cs typeface="+mn-cs"/>
            </a:rPr>
            <a:t>Zwembad </a:t>
          </a:r>
          <a:r>
            <a:rPr lang="es-ES" sz="1100" b="0" i="0" u="none" strike="noStrike" baseline="0">
              <a:solidFill>
                <a:schemeClr val="dk1"/>
              </a:solidFill>
              <a:latin typeface="+mn-lt"/>
              <a:ea typeface="+mn-ea"/>
              <a:cs typeface="+mn-cs"/>
            </a:rPr>
            <a:t>Voorkeur voor ligging van de</a:t>
          </a:r>
        </a:p>
        <a:p>
          <a:r>
            <a:rPr lang="es-ES" sz="1100" b="0" i="0" u="none" strike="noStrike" baseline="0">
              <a:solidFill>
                <a:schemeClr val="dk1"/>
              </a:solidFill>
              <a:latin typeface="+mn-lt"/>
              <a:ea typeface="+mn-ea"/>
              <a:cs typeface="+mn-cs"/>
            </a:rPr>
            <a:t>accommodatie: </a:t>
          </a:r>
          <a:r>
            <a:rPr lang="es-ES" sz="1100" b="1" i="0" u="none" strike="noStrike" baseline="0">
              <a:solidFill>
                <a:schemeClr val="dk1"/>
              </a:solidFill>
              <a:latin typeface="+mn-lt"/>
              <a:ea typeface="+mn-ea"/>
              <a:cs typeface="+mn-cs"/>
            </a:rPr>
            <a:t>Afwisselend afgelegen en nabij stad/dorp.</a:t>
          </a:r>
        </a:p>
        <a:p>
          <a:r>
            <a:rPr lang="es-ES" sz="1100" b="1" i="0" u="none" strike="noStrike" baseline="0">
              <a:solidFill>
                <a:schemeClr val="dk1"/>
              </a:solidFill>
              <a:latin typeface="+mn-lt"/>
              <a:ea typeface="+mn-ea"/>
              <a:cs typeface="+mn-cs"/>
            </a:rPr>
            <a:t>Bestemming</a:t>
          </a:r>
        </a:p>
        <a:p>
          <a:r>
            <a:rPr lang="es-ES" sz="1100" b="0" i="0" u="none" strike="noStrike" baseline="0">
              <a:solidFill>
                <a:schemeClr val="dk1"/>
              </a:solidFill>
              <a:latin typeface="+mn-lt"/>
              <a:ea typeface="+mn-ea"/>
              <a:cs typeface="+mn-cs"/>
            </a:rPr>
            <a:t>Heeft klant een beeld van wat in Andalusië wil beleven: </a:t>
          </a:r>
          <a:r>
            <a:rPr lang="es-ES" sz="1100" b="1" i="0" u="none" strike="noStrike" baseline="0">
              <a:solidFill>
                <a:schemeClr val="dk1"/>
              </a:solidFill>
              <a:latin typeface="+mn-lt"/>
              <a:ea typeface="+mn-ea"/>
              <a:cs typeface="+mn-cs"/>
            </a:rPr>
            <a:t>Ik heb wat ideeën</a:t>
          </a:r>
        </a:p>
        <a:p>
          <a:r>
            <a:rPr lang="es-ES" sz="1100" b="0" i="0" u="none" strike="noStrike" baseline="0">
              <a:solidFill>
                <a:schemeClr val="dk1"/>
              </a:solidFill>
              <a:latin typeface="+mn-lt"/>
              <a:ea typeface="+mn-ea"/>
              <a:cs typeface="+mn-cs"/>
            </a:rPr>
            <a:t>Klant wil reizen naar: </a:t>
          </a:r>
          <a:r>
            <a:rPr lang="es-ES" sz="1100" b="1" i="0" u="none" strike="noStrike" baseline="0">
              <a:solidFill>
                <a:schemeClr val="dk1"/>
              </a:solidFill>
              <a:latin typeface="+mn-lt"/>
              <a:ea typeface="+mn-ea"/>
              <a:cs typeface="+mn-cs"/>
            </a:rPr>
            <a:t>Andalusië </a:t>
          </a:r>
          <a:r>
            <a:rPr lang="es-ES" sz="1100" b="1" i="1" u="none" strike="noStrike" baseline="0">
              <a:solidFill>
                <a:schemeClr val="dk1"/>
              </a:solidFill>
              <a:latin typeface="+mn-lt"/>
              <a:ea typeface="+mn-ea"/>
              <a:cs typeface="+mn-cs"/>
            </a:rPr>
            <a:t>"De kust van Andalusië, Het binnenland van Andalusië, De belangrijkste steden van</a:t>
          </a:r>
        </a:p>
        <a:p>
          <a:r>
            <a:rPr lang="es-ES" sz="1100" b="1" i="1" u="none" strike="noStrike" baseline="0">
              <a:solidFill>
                <a:schemeClr val="dk1"/>
              </a:solidFill>
              <a:latin typeface="+mn-lt"/>
              <a:ea typeface="+mn-ea"/>
              <a:cs typeface="+mn-cs"/>
            </a:rPr>
            <a:t>Andalusië"</a:t>
          </a:r>
          <a:r>
            <a:rPr lang="es-ES" sz="1100" b="0" i="0" u="none" strike="noStrike" baseline="0">
              <a:solidFill>
                <a:schemeClr val="dk1"/>
              </a:solidFill>
              <a:latin typeface="+mn-lt"/>
              <a:ea typeface="+mn-ea"/>
              <a:cs typeface="+mn-cs"/>
            </a:rPr>
            <a:t>. Zijn er plekken die de klant zeker wil bezoeken: </a:t>
          </a:r>
          <a:r>
            <a:rPr lang="es-ES" sz="1100" b="0" i="1" u="none" strike="noStrike" baseline="0">
              <a:solidFill>
                <a:schemeClr val="dk1"/>
              </a:solidFill>
              <a:latin typeface="+mn-lt"/>
              <a:ea typeface="+mn-ea"/>
              <a:cs typeface="+mn-cs"/>
            </a:rPr>
            <a:t>"</a:t>
          </a:r>
          <a:r>
            <a:rPr lang="es-ES" sz="1100" b="1" i="1" u="none" strike="noStrike" baseline="0">
              <a:solidFill>
                <a:schemeClr val="dk1"/>
              </a:solidFill>
              <a:latin typeface="+mn-lt"/>
              <a:ea typeface="+mn-ea"/>
              <a:cs typeface="+mn-cs"/>
            </a:rPr>
            <a:t>Granada en Sevilla"</a:t>
          </a:r>
        </a:p>
        <a:p>
          <a:r>
            <a:rPr lang="es-ES" sz="1100" b="0" i="0" u="none" strike="noStrike" baseline="0">
              <a:solidFill>
                <a:schemeClr val="dk1"/>
              </a:solidFill>
              <a:latin typeface="+mn-lt"/>
              <a:ea typeface="+mn-ea"/>
              <a:cs typeface="+mn-cs"/>
            </a:rPr>
            <a:t>Natuurschoon dat ze willen ontdekken: </a:t>
          </a:r>
          <a:r>
            <a:rPr lang="es-ES" sz="1100" b="1" i="0" u="none" strike="noStrike" baseline="0">
              <a:solidFill>
                <a:schemeClr val="dk1"/>
              </a:solidFill>
              <a:latin typeface="+mn-lt"/>
              <a:ea typeface="+mn-ea"/>
              <a:cs typeface="+mn-cs"/>
            </a:rPr>
            <a:t>De kust, Glooiende heuvellandschappen, Bergen</a:t>
          </a:r>
          <a:r>
            <a:rPr lang="es-ES" sz="1100" b="0" i="0" u="none" strike="noStrike" baseline="0">
              <a:solidFill>
                <a:schemeClr val="dk1"/>
              </a:solidFill>
              <a:latin typeface="+mn-lt"/>
              <a:ea typeface="+mn-ea"/>
              <a:cs typeface="+mn-cs"/>
            </a:rPr>
            <a:t>. Ze willen dit beleven door: </a:t>
          </a:r>
          <a:r>
            <a:rPr lang="es-ES" sz="1100" b="1" i="0" u="none" strike="noStrike" baseline="0">
              <a:solidFill>
                <a:schemeClr val="dk1"/>
              </a:solidFill>
              <a:latin typeface="+mn-lt"/>
              <a:ea typeface="+mn-ea"/>
              <a:cs typeface="+mn-cs"/>
            </a:rPr>
            <a:t>Relaxen,</a:t>
          </a:r>
        </a:p>
        <a:p>
          <a:r>
            <a:rPr lang="es-ES" sz="1100" b="1" i="0" u="none" strike="noStrike" baseline="0">
              <a:solidFill>
                <a:schemeClr val="dk1"/>
              </a:solidFill>
              <a:latin typeface="+mn-lt"/>
              <a:ea typeface="+mn-ea"/>
              <a:cs typeface="+mn-cs"/>
            </a:rPr>
            <a:t>Met de auto tochten maken door de natuur, Wandelen</a:t>
          </a:r>
        </a:p>
        <a:p>
          <a:r>
            <a:rPr lang="es-ES" sz="1100" b="0" i="0" u="none" strike="noStrike" baseline="0">
              <a:solidFill>
                <a:schemeClr val="dk1"/>
              </a:solidFill>
              <a:latin typeface="+mn-lt"/>
              <a:ea typeface="+mn-ea"/>
              <a:cs typeface="+mn-cs"/>
            </a:rPr>
            <a:t>Bezoek aan het strand: </a:t>
          </a:r>
          <a:r>
            <a:rPr lang="es-ES" sz="1100" b="1" i="0" u="none" strike="noStrike" baseline="0">
              <a:solidFill>
                <a:schemeClr val="dk1"/>
              </a:solidFill>
              <a:latin typeface="+mn-lt"/>
              <a:ea typeface="+mn-ea"/>
              <a:cs typeface="+mn-cs"/>
            </a:rPr>
            <a:t>Een paar keer naar het strand is genoeg</a:t>
          </a:r>
        </a:p>
        <a:p>
          <a:r>
            <a:rPr lang="es-ES" sz="1100" b="0" i="0" u="none" strike="noStrike" baseline="0">
              <a:solidFill>
                <a:schemeClr val="dk1"/>
              </a:solidFill>
              <a:latin typeface="+mn-lt"/>
              <a:ea typeface="+mn-ea"/>
              <a:cs typeface="+mn-cs"/>
            </a:rPr>
            <a:t>Plekken waar ze de lokale keuken/wijnen kunnen ontdekken: </a:t>
          </a:r>
          <a:r>
            <a:rPr lang="es-ES" sz="1100" b="1" i="0" u="none" strike="noStrike" baseline="0">
              <a:solidFill>
                <a:schemeClr val="dk1"/>
              </a:solidFill>
              <a:latin typeface="+mn-lt"/>
              <a:ea typeface="+mn-ea"/>
              <a:cs typeface="+mn-cs"/>
            </a:rPr>
            <a:t>Ja, dit is een heel belangrijk onderdeel van mijn reis!</a:t>
          </a:r>
        </a:p>
        <a:p>
          <a:r>
            <a:rPr lang="es-ES" sz="1100" b="0" i="0" u="none" strike="noStrike" baseline="0">
              <a:solidFill>
                <a:schemeClr val="dk1"/>
              </a:solidFill>
              <a:latin typeface="+mn-lt"/>
              <a:ea typeface="+mn-ea"/>
              <a:cs typeface="+mn-cs"/>
            </a:rPr>
            <a:t>Steden en dorpen bezoeken: </a:t>
          </a:r>
          <a:r>
            <a:rPr lang="es-ES" sz="1100" b="1" i="0" u="none" strike="noStrike" baseline="0">
              <a:solidFill>
                <a:schemeClr val="dk1"/>
              </a:solidFill>
              <a:latin typeface="+mn-lt"/>
              <a:ea typeface="+mn-ea"/>
              <a:cs typeface="+mn-cs"/>
            </a:rPr>
            <a:t>Af en toe is prima, maar niet te veel</a:t>
          </a:r>
        </a:p>
        <a:p>
          <a:r>
            <a:rPr lang="es-ES" sz="1100" b="1" i="0" u="none" strike="noStrike" baseline="0">
              <a:solidFill>
                <a:schemeClr val="dk1"/>
              </a:solidFill>
              <a:latin typeface="+mn-lt"/>
              <a:ea typeface="+mn-ea"/>
              <a:cs typeface="+mn-cs"/>
            </a:rPr>
            <a:t>Excursies:</a:t>
          </a:r>
        </a:p>
        <a:p>
          <a:r>
            <a:rPr lang="es-ES" sz="1100" b="0" i="0" u="none" strike="noStrike" baseline="0">
              <a:solidFill>
                <a:schemeClr val="dk1"/>
              </a:solidFill>
              <a:latin typeface="+mn-lt"/>
              <a:ea typeface="+mn-ea"/>
              <a:cs typeface="+mn-cs"/>
            </a:rPr>
            <a:t>Opties voor excursies in het voorstel opnemen: </a:t>
          </a:r>
          <a:r>
            <a:rPr lang="es-ES" sz="1100" b="1" i="0" u="none" strike="noStrike" baseline="0">
              <a:solidFill>
                <a:schemeClr val="dk1"/>
              </a:solidFill>
              <a:latin typeface="+mn-lt"/>
              <a:ea typeface="+mn-ea"/>
              <a:cs typeface="+mn-cs"/>
            </a:rPr>
            <a:t>Kookworkshop, Fiets of mountainbiketocht</a:t>
          </a:r>
        </a:p>
        <a:p>
          <a:r>
            <a:rPr lang="es-ES" sz="1100" b="1" i="0" u="none" strike="noStrike" baseline="0">
              <a:solidFill>
                <a:schemeClr val="dk1"/>
              </a:solidFill>
              <a:latin typeface="+mn-lt"/>
              <a:ea typeface="+mn-ea"/>
              <a:cs typeface="+mn-cs"/>
            </a:rPr>
            <a:t>Wat typeert deze klant</a:t>
          </a:r>
        </a:p>
        <a:p>
          <a:r>
            <a:rPr lang="es-ES" sz="1100" b="0" i="0" u="none" strike="noStrike" baseline="0">
              <a:solidFill>
                <a:schemeClr val="dk1"/>
              </a:solidFill>
              <a:latin typeface="+mn-lt"/>
              <a:ea typeface="+mn-ea"/>
              <a:cs typeface="+mn-cs"/>
            </a:rPr>
            <a:t>Al definitief gekozen voor Andalusië? </a:t>
          </a:r>
          <a:r>
            <a:rPr lang="es-ES" sz="1100" b="1" i="0" u="none" strike="noStrike" baseline="0">
              <a:solidFill>
                <a:schemeClr val="dk1"/>
              </a:solidFill>
              <a:latin typeface="+mn-lt"/>
              <a:ea typeface="+mn-ea"/>
              <a:cs typeface="+mn-cs"/>
            </a:rPr>
            <a:t>Of ik ga hangt vooral af van corona </a:t>
          </a:r>
          <a:r>
            <a:rPr lang="es-ES" sz="1100" b="0" i="0" u="none" strike="noStrike" baseline="0">
              <a:solidFill>
                <a:schemeClr val="dk1"/>
              </a:solidFill>
              <a:latin typeface="+mn-lt"/>
              <a:ea typeface="+mn-ea"/>
              <a:cs typeface="+mn-cs"/>
            </a:rPr>
            <a:t>Extra informatie of reizen met corona: Ja graag!</a:t>
          </a:r>
        </a:p>
        <a:p>
          <a:r>
            <a:rPr lang="es-ES" sz="1100" b="0" i="0" u="none" strike="noStrike" baseline="0">
              <a:solidFill>
                <a:schemeClr val="dk1"/>
              </a:solidFill>
              <a:latin typeface="+mn-lt"/>
              <a:ea typeface="+mn-ea"/>
              <a:cs typeface="+mn-cs"/>
            </a:rPr>
            <a:t>Soort vakantie: </a:t>
          </a:r>
          <a:r>
            <a:rPr lang="es-ES" sz="1100" b="1" i="0" u="none" strike="noStrike" baseline="0">
              <a:solidFill>
                <a:schemeClr val="dk1"/>
              </a:solidFill>
              <a:latin typeface="+mn-lt"/>
              <a:ea typeface="+mn-ea"/>
              <a:cs typeface="+mn-cs"/>
            </a:rPr>
            <a:t>Een combinatie</a:t>
          </a:r>
        </a:p>
        <a:p>
          <a:r>
            <a:rPr lang="es-ES" sz="1100" b="0" i="0" u="none" strike="noStrike" baseline="0">
              <a:solidFill>
                <a:schemeClr val="dk1"/>
              </a:solidFill>
              <a:latin typeface="+mn-lt"/>
              <a:ea typeface="+mn-ea"/>
              <a:cs typeface="+mn-cs"/>
            </a:rPr>
            <a:t>Wat wil de klant zien (highlights/off beaten track) tijdens de reis: </a:t>
          </a:r>
          <a:r>
            <a:rPr lang="es-ES" sz="1100" b="1" i="0" u="none" strike="noStrike" baseline="0">
              <a:solidFill>
                <a:schemeClr val="dk1"/>
              </a:solidFill>
              <a:latin typeface="+mn-lt"/>
              <a:ea typeface="+mn-ea"/>
              <a:cs typeface="+mn-cs"/>
            </a:rPr>
            <a:t>Ik vind allebei leuk</a:t>
          </a:r>
        </a:p>
        <a:p>
          <a:r>
            <a:rPr lang="es-ES" sz="1100" b="0" i="0" u="none" strike="noStrike" baseline="0">
              <a:solidFill>
                <a:schemeClr val="dk1"/>
              </a:solidFill>
              <a:latin typeface="+mn-lt"/>
              <a:ea typeface="+mn-ea"/>
              <a:cs typeface="+mn-cs"/>
            </a:rPr>
            <a:t>Heeft de klant bijzondere reiswensen: </a:t>
          </a:r>
          <a:r>
            <a:rPr lang="es-ES" sz="1100" b="1" i="1" u="none" strike="noStrike" baseline="0">
              <a:solidFill>
                <a:schemeClr val="dk1"/>
              </a:solidFill>
              <a:latin typeface="+mn-lt"/>
              <a:ea typeface="+mn-ea"/>
              <a:cs typeface="+mn-cs"/>
            </a:rPr>
            <a:t>"ja, budget per locatie kan verschillen. Graag afwisseling van klein/simpel en wat</a:t>
          </a:r>
        </a:p>
        <a:p>
          <a:r>
            <a:rPr lang="es-ES" sz="1100" b="1" i="1" u="none" strike="noStrike" baseline="0">
              <a:solidFill>
                <a:schemeClr val="dk1"/>
              </a:solidFill>
              <a:latin typeface="+mn-lt"/>
              <a:ea typeface="+mn-ea"/>
              <a:cs typeface="+mn-cs"/>
            </a:rPr>
            <a:t>luxer. `voorwaarde is dat het sfeervol en schoon is. Af en toe een zwembad"</a:t>
          </a:r>
        </a:p>
        <a:p>
          <a:r>
            <a:rPr lang="es-ES" sz="1100" b="0" i="0" u="none" strike="noStrike" baseline="0">
              <a:solidFill>
                <a:schemeClr val="dk1"/>
              </a:solidFill>
              <a:latin typeface="+mn-lt"/>
              <a:ea typeface="+mn-ea"/>
              <a:cs typeface="+mn-cs"/>
            </a:rPr>
            <a:t>Extra opmerkingen of vragen voor barriolife: </a:t>
          </a:r>
          <a:r>
            <a:rPr lang="es-ES" sz="1100" b="0" i="1" u="none" strike="noStrike" baseline="0">
              <a:solidFill>
                <a:schemeClr val="dk1"/>
              </a:solidFill>
              <a:latin typeface="+mn-lt"/>
              <a:ea typeface="+mn-ea"/>
              <a:cs typeface="+mn-cs"/>
            </a:rPr>
            <a:t>"</a:t>
          </a:r>
          <a:r>
            <a:rPr lang="es-ES" sz="1100" b="1" i="1" u="none" strike="noStrike" baseline="0">
              <a:solidFill>
                <a:schemeClr val="dk1"/>
              </a:solidFill>
              <a:latin typeface="+mn-lt"/>
              <a:ea typeface="+mn-ea"/>
              <a:cs typeface="+mn-cs"/>
            </a:rPr>
            <a:t>Nee, alles is duidelijk!"</a:t>
          </a:r>
        </a:p>
        <a:p>
          <a:r>
            <a:rPr lang="es-ES" sz="1100" b="0" i="0" u="none" strike="noStrike" baseline="0">
              <a:solidFill>
                <a:schemeClr val="dk1"/>
              </a:solidFill>
              <a:latin typeface="+mn-lt"/>
              <a:ea typeface="+mn-ea"/>
              <a:cs typeface="+mn-cs"/>
            </a:rPr>
            <a:t>Reden voor aanvraag: </a:t>
          </a:r>
          <a:r>
            <a:rPr lang="es-ES" sz="1100" b="1" i="0" u="none" strike="noStrike" baseline="0">
              <a:solidFill>
                <a:schemeClr val="dk1"/>
              </a:solidFill>
              <a:latin typeface="+mn-lt"/>
              <a:ea typeface="+mn-ea"/>
              <a:cs typeface="+mn-cs"/>
            </a:rPr>
            <a:t>Ik wil graag verschillende partijen vergelijken</a:t>
          </a:r>
          <a:endParaRPr lang="es-ES" sz="1100" b="1" i="0">
            <a:solidFill>
              <a:schemeClr val="dk1"/>
            </a:solidFill>
            <a:effectLst/>
            <a:latin typeface="+mn-lt"/>
            <a:ea typeface="+mn-ea"/>
            <a:cs typeface="+mn-cs"/>
          </a:endParaRPr>
        </a:p>
        <a:p>
          <a:endParaRPr lang="es-ES" sz="1100" b="1" i="0">
            <a:solidFill>
              <a:schemeClr val="dk1"/>
            </a:solidFill>
            <a:effectLst/>
            <a:latin typeface="+mn-lt"/>
            <a:ea typeface="+mn-ea"/>
            <a:cs typeface="+mn-cs"/>
          </a:endParaRPr>
        </a:p>
      </xdr:txBody>
    </xdr:sp>
    <xdr:clientData/>
  </xdr:twoCellAnchor>
  <xdr:twoCellAnchor>
    <xdr:from>
      <xdr:col>5</xdr:col>
      <xdr:colOff>21432</xdr:colOff>
      <xdr:row>7</xdr:row>
      <xdr:rowOff>26191</xdr:rowOff>
    </xdr:from>
    <xdr:to>
      <xdr:col>8</xdr:col>
      <xdr:colOff>1059657</xdr:colOff>
      <xdr:row>68</xdr:row>
      <xdr:rowOff>154781</xdr:rowOff>
    </xdr:to>
    <xdr:sp macro="" textlink="">
      <xdr:nvSpPr>
        <xdr:cNvPr id="4" name="3 CuadroTexto">
          <a:extLst>
            <a:ext uri="{FF2B5EF4-FFF2-40B4-BE49-F238E27FC236}">
              <a16:creationId xmlns:a16="http://schemas.microsoft.com/office/drawing/2014/main" id="{C82CA160-8806-4987-B03D-D3F8924B6D4D}"/>
            </a:ext>
          </a:extLst>
        </xdr:cNvPr>
        <xdr:cNvSpPr txBox="1"/>
      </xdr:nvSpPr>
      <xdr:spPr>
        <a:xfrm>
          <a:off x="6927057" y="2683666"/>
          <a:ext cx="6162675" cy="11749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600" b="1" i="0" baseline="0">
              <a:solidFill>
                <a:schemeClr val="dk1"/>
              </a:solidFill>
              <a:effectLst/>
              <a:latin typeface="+mn-lt"/>
              <a:ea typeface="+mn-ea"/>
              <a:cs typeface="+mn-cs"/>
            </a:rPr>
            <a:t>Prijsofferte door verkoopafdeling gestuurd waar klant OK op heeft gegeven </a:t>
          </a:r>
          <a:br>
            <a:rPr lang="es-ES" sz="1600" b="1" i="0" baseline="0">
              <a:solidFill>
                <a:schemeClr val="dk1"/>
              </a:solidFill>
              <a:effectLst/>
              <a:latin typeface="+mn-lt"/>
              <a:ea typeface="+mn-ea"/>
              <a:cs typeface="+mn-cs"/>
            </a:rPr>
          </a:br>
          <a:br>
            <a:rPr lang="es-ES" sz="1600" b="1" i="0" baseline="0">
              <a:solidFill>
                <a:schemeClr val="dk1"/>
              </a:solidFill>
              <a:effectLst/>
              <a:latin typeface="+mn-lt"/>
              <a:ea typeface="+mn-ea"/>
              <a:cs typeface="+mn-cs"/>
            </a:rPr>
          </a:br>
          <a:r>
            <a:rPr lang="es-ES" sz="1400" b="1" i="0" baseline="0">
              <a:solidFill>
                <a:schemeClr val="dk1"/>
              </a:solidFill>
              <a:effectLst/>
              <a:latin typeface="+mn-lt"/>
              <a:ea typeface="+mn-ea"/>
              <a:cs typeface="+mn-cs"/>
            </a:rPr>
            <a:t>Naam + datum bestand op Dropbox: </a:t>
          </a:r>
          <a:r>
            <a:rPr lang="es-ES" sz="1400" b="1" i="1" baseline="0">
              <a:solidFill>
                <a:schemeClr val="dk1"/>
              </a:solidFill>
              <a:effectLst/>
              <a:latin typeface="+mn-lt"/>
              <a:ea typeface="+mn-ea"/>
              <a:cs typeface="+mn-cs"/>
            </a:rPr>
            <a:t>Reisvoorstel Edmee Maas tweede versie - 19/04/2021 om 18:17 uur. </a:t>
          </a:r>
          <a:br>
            <a:rPr lang="es-ES" sz="1400" b="1" i="1" baseline="0">
              <a:solidFill>
                <a:schemeClr val="dk1"/>
              </a:solidFill>
              <a:effectLst/>
              <a:latin typeface="+mn-lt"/>
              <a:ea typeface="+mn-ea"/>
              <a:cs typeface="+mn-cs"/>
            </a:rPr>
          </a:br>
          <a:endParaRPr lang="es-ES" sz="1400" b="1" i="1" baseline="0">
            <a:solidFill>
              <a:schemeClr val="dk1"/>
            </a:solidFill>
            <a:effectLst/>
            <a:latin typeface="+mn-lt"/>
            <a:ea typeface="+mn-ea"/>
            <a:cs typeface="+mn-cs"/>
          </a:endParaRPr>
        </a:p>
        <a:p>
          <a:r>
            <a:rPr lang="es-ES" sz="1400" b="1" i="0" baseline="0">
              <a:solidFill>
                <a:schemeClr val="dk1"/>
              </a:solidFill>
              <a:effectLst/>
              <a:latin typeface="+mn-lt"/>
              <a:ea typeface="+mn-ea"/>
              <a:cs typeface="+mn-cs"/>
            </a:rPr>
            <a:t>Naam + datum e-mail verkoopafdeling: </a:t>
          </a:r>
          <a:r>
            <a:rPr lang="es-ES" sz="1400" b="1" i="1" baseline="0">
              <a:solidFill>
                <a:schemeClr val="dk1"/>
              </a:solidFill>
              <a:effectLst/>
              <a:latin typeface="+mn-lt"/>
              <a:ea typeface="+mn-ea"/>
              <a:cs typeface="+mn-cs"/>
            </a:rPr>
            <a:t>20/04/2021 om 15:35 </a:t>
          </a:r>
          <a:br>
            <a:rPr lang="es-ES" sz="1600" b="1" i="1" baseline="0">
              <a:solidFill>
                <a:schemeClr val="dk1"/>
              </a:solidFill>
              <a:effectLst/>
              <a:latin typeface="+mn-lt"/>
              <a:ea typeface="+mn-ea"/>
              <a:cs typeface="+mn-cs"/>
            </a:rPr>
          </a:br>
          <a:br>
            <a:rPr lang="es-ES" sz="1600" b="1" i="1" baseline="0">
              <a:solidFill>
                <a:schemeClr val="dk1"/>
              </a:solidFill>
              <a:effectLst/>
              <a:latin typeface="+mn-lt"/>
              <a:ea typeface="+mn-ea"/>
              <a:cs typeface="+mn-cs"/>
            </a:rPr>
          </a:br>
          <a:r>
            <a:rPr lang="es-ES" sz="1100" b="0" i="0">
              <a:solidFill>
                <a:schemeClr val="dk1"/>
              </a:solidFill>
              <a:effectLst/>
              <a:latin typeface="+mn-lt"/>
              <a:ea typeface="+mn-ea"/>
              <a:cs typeface="+mn-cs"/>
            </a:rPr>
            <a:t>Hartelijk dank voor het lijstje met jullie accommodatiekeuzes.</a:t>
          </a:r>
          <a:br>
            <a:rPr lang="es-ES"/>
          </a:br>
          <a:br>
            <a:rPr lang="es-ES"/>
          </a:br>
          <a:r>
            <a:rPr lang="es-ES" sz="1100" b="0" i="0">
              <a:solidFill>
                <a:schemeClr val="dk1"/>
              </a:solidFill>
              <a:effectLst/>
              <a:latin typeface="+mn-lt"/>
              <a:ea typeface="+mn-ea"/>
              <a:cs typeface="+mn-cs"/>
            </a:rPr>
            <a:t>We hebben deze accommodaties alvast in optie genomen voor de zekerheid. Onderstaand hebben we de offerte verder uitgewerkt inclusief het vluchtschema voor de reis.</a:t>
          </a:r>
          <a:br>
            <a:rPr lang="es-ES"/>
          </a:br>
          <a:r>
            <a:rPr lang="es-ES" sz="1100" b="0" i="0">
              <a:solidFill>
                <a:schemeClr val="dk1"/>
              </a:solidFill>
              <a:effectLst/>
              <a:latin typeface="+mn-lt"/>
              <a:ea typeface="+mn-ea"/>
              <a:cs typeface="+mn-cs"/>
            </a:rPr>
            <a:t> </a:t>
          </a:r>
          <a:br>
            <a:rPr lang="es-ES"/>
          </a:br>
          <a:r>
            <a:rPr lang="es-ES" sz="1100" b="1" i="0">
              <a:solidFill>
                <a:schemeClr val="dk1"/>
              </a:solidFill>
              <a:effectLst/>
              <a:latin typeface="+mn-lt"/>
              <a:ea typeface="+mn-ea"/>
              <a:cs typeface="+mn-cs"/>
            </a:rPr>
            <a:t>Prijsofferte Barrio Life Rondreis Andalusië</a:t>
          </a:r>
          <a:br>
            <a:rPr lang="es-ES"/>
          </a:br>
          <a:r>
            <a:rPr lang="es-ES" sz="1100" b="0" i="0">
              <a:solidFill>
                <a:schemeClr val="dk1"/>
              </a:solidFill>
              <a:effectLst/>
              <a:latin typeface="+mn-lt"/>
              <a:ea typeface="+mn-ea"/>
              <a:cs typeface="+mn-cs"/>
            </a:rPr>
            <a:t> </a:t>
          </a:r>
          <a:br>
            <a:rPr lang="es-ES"/>
          </a:br>
          <a:r>
            <a:rPr lang="es-ES" sz="1100" b="0" i="0">
              <a:solidFill>
                <a:schemeClr val="dk1"/>
              </a:solidFill>
              <a:effectLst/>
              <a:latin typeface="+mn-lt"/>
              <a:ea typeface="+mn-ea"/>
              <a:cs typeface="+mn-cs"/>
            </a:rPr>
            <a:t>Vertrekdatum: 27 juli 2021</a:t>
          </a:r>
          <a:br>
            <a:rPr lang="es-ES"/>
          </a:br>
          <a:r>
            <a:rPr lang="es-ES" sz="1100" b="0" i="0">
              <a:solidFill>
                <a:schemeClr val="dk1"/>
              </a:solidFill>
              <a:effectLst/>
              <a:latin typeface="+mn-lt"/>
              <a:ea typeface="+mn-ea"/>
              <a:cs typeface="+mn-cs"/>
            </a:rPr>
            <a:t>Terugkomstdatum: 10 augustus 2021</a:t>
          </a:r>
          <a:br>
            <a:rPr lang="es-ES"/>
          </a:br>
          <a:r>
            <a:rPr lang="es-ES" sz="1100" b="0" i="0">
              <a:solidFill>
                <a:schemeClr val="dk1"/>
              </a:solidFill>
              <a:effectLst/>
              <a:latin typeface="+mn-lt"/>
              <a:ea typeface="+mn-ea"/>
              <a:cs typeface="+mn-cs"/>
            </a:rPr>
            <a:t>Aantal reizigers: 3 personen</a:t>
          </a:r>
          <a:br>
            <a:rPr lang="es-ES"/>
          </a:br>
          <a:br>
            <a:rPr lang="es-ES"/>
          </a:br>
          <a:r>
            <a:rPr lang="es-ES" sz="1100" b="0" i="0" u="sng">
              <a:solidFill>
                <a:schemeClr val="dk1"/>
              </a:solidFill>
              <a:effectLst/>
              <a:latin typeface="+mn-lt"/>
              <a:ea typeface="+mn-ea"/>
              <a:cs typeface="+mn-cs"/>
            </a:rPr>
            <a:t>Vluchtschema</a:t>
          </a:r>
          <a:br>
            <a:rPr lang="es-ES"/>
          </a:br>
          <a:r>
            <a:rPr lang="es-ES" sz="1100" b="0" i="0">
              <a:solidFill>
                <a:schemeClr val="dk1"/>
              </a:solidFill>
              <a:effectLst/>
              <a:latin typeface="+mn-lt"/>
              <a:ea typeface="+mn-ea"/>
              <a:cs typeface="+mn-cs"/>
            </a:rPr>
            <a:t>27 juli: Amsterdam - Málaga 07:40-10:50</a:t>
          </a:r>
          <a:br>
            <a:rPr lang="es-ES"/>
          </a:br>
          <a:r>
            <a:rPr lang="es-ES" sz="1100" b="0" i="0">
              <a:solidFill>
                <a:schemeClr val="dk1"/>
              </a:solidFill>
              <a:effectLst/>
              <a:latin typeface="+mn-lt"/>
              <a:ea typeface="+mn-ea"/>
              <a:cs typeface="+mn-cs"/>
            </a:rPr>
            <a:t>10 augustus: Málaga - Amsterdam 11:40-14:50 </a:t>
          </a:r>
          <a:br>
            <a:rPr lang="es-ES"/>
          </a:br>
          <a:r>
            <a:rPr lang="es-ES" sz="1100" b="0" i="0">
              <a:solidFill>
                <a:schemeClr val="dk1"/>
              </a:solidFill>
              <a:effectLst/>
              <a:latin typeface="+mn-lt"/>
              <a:ea typeface="+mn-ea"/>
              <a:cs typeface="+mn-cs"/>
            </a:rPr>
            <a:t> </a:t>
          </a:r>
          <a:br>
            <a:rPr lang="es-ES"/>
          </a:br>
          <a:r>
            <a:rPr lang="es-ES" sz="1100" b="0" i="0">
              <a:solidFill>
                <a:schemeClr val="dk1"/>
              </a:solidFill>
              <a:effectLst/>
              <a:latin typeface="+mn-lt"/>
              <a:ea typeface="+mn-ea"/>
              <a:cs typeface="+mn-cs"/>
            </a:rPr>
            <a:t>De reissom zou op basis van de verstrekte gegevens over het gewenste type accommodaties en slaapkamers, autohuur en vluchten uitkomen op </a:t>
          </a:r>
          <a:r>
            <a:rPr lang="es-ES" sz="1100" b="1" i="0">
              <a:solidFill>
                <a:schemeClr val="dk1"/>
              </a:solidFill>
              <a:effectLst/>
              <a:latin typeface="+mn-lt"/>
              <a:ea typeface="+mn-ea"/>
              <a:cs typeface="+mn-cs"/>
            </a:rPr>
            <a:t>€1375</a:t>
          </a:r>
          <a:r>
            <a:rPr lang="es-ES" sz="1100" b="0" i="0">
              <a:solidFill>
                <a:schemeClr val="dk1"/>
              </a:solidFill>
              <a:effectLst/>
              <a:latin typeface="+mn-lt"/>
              <a:ea typeface="+mn-ea"/>
              <a:cs typeface="+mn-cs"/>
            </a:rPr>
            <a:t> per persoon op basis van 3 personen.</a:t>
          </a:r>
          <a:br>
            <a:rPr lang="es-ES"/>
          </a:br>
          <a:br>
            <a:rPr lang="es-ES"/>
          </a:br>
          <a:r>
            <a:rPr lang="es-ES" sz="1100" b="0" i="1">
              <a:solidFill>
                <a:schemeClr val="dk1"/>
              </a:solidFill>
              <a:effectLst/>
              <a:latin typeface="+mn-lt"/>
              <a:ea typeface="+mn-ea"/>
              <a:cs typeface="+mn-cs"/>
            </a:rPr>
            <a:t>De reissom van de prijsofferte is gebaseerd op de actuele vluchtprijzen, beschikbaarheid van accommodaties en autohuur op het moment van opmaak. Deze prijsofferte is gegarandeerd boekbaar voor de komende </a:t>
          </a:r>
          <a:r>
            <a:rPr lang="es-ES" sz="1100" b="1" i="1">
              <a:solidFill>
                <a:schemeClr val="dk1"/>
              </a:solidFill>
              <a:effectLst/>
              <a:latin typeface="+mn-lt"/>
              <a:ea typeface="+mn-ea"/>
              <a:cs typeface="+mn-cs"/>
            </a:rPr>
            <a:t>drie dagen</a:t>
          </a:r>
          <a:r>
            <a:rPr lang="es-ES" sz="1100" b="0" i="1">
              <a:solidFill>
                <a:schemeClr val="dk1"/>
              </a:solidFill>
              <a:effectLst/>
              <a:latin typeface="+mn-lt"/>
              <a:ea typeface="+mn-ea"/>
              <a:cs typeface="+mn-cs"/>
            </a:rPr>
            <a:t>.</a:t>
          </a:r>
          <a:r>
            <a:rPr lang="es-ES" sz="1100" b="0" i="0">
              <a:solidFill>
                <a:schemeClr val="dk1"/>
              </a:solidFill>
              <a:effectLst/>
              <a:latin typeface="+mn-lt"/>
              <a:ea typeface="+mn-ea"/>
              <a:cs typeface="+mn-cs"/>
            </a:rPr>
            <a:t>  </a:t>
          </a:r>
          <a:br>
            <a:rPr lang="es-ES"/>
          </a:br>
          <a:r>
            <a:rPr lang="es-ES" sz="1100" b="0" i="0">
              <a:solidFill>
                <a:schemeClr val="dk1"/>
              </a:solidFill>
              <a:effectLst/>
              <a:latin typeface="+mn-lt"/>
              <a:ea typeface="+mn-ea"/>
              <a:cs typeface="+mn-cs"/>
            </a:rPr>
            <a:t> </a:t>
          </a:r>
          <a:br>
            <a:rPr lang="es-ES"/>
          </a:br>
          <a:r>
            <a:rPr lang="es-ES" sz="1100" b="1" i="0">
              <a:solidFill>
                <a:schemeClr val="dk1"/>
              </a:solidFill>
              <a:effectLst/>
              <a:latin typeface="+mn-lt"/>
              <a:ea typeface="+mn-ea"/>
              <a:cs typeface="+mn-cs"/>
            </a:rPr>
            <a:t>Inclusief in de offerte opgenomen</a:t>
          </a:r>
          <a:r>
            <a:rPr lang="es-ES" sz="1100" b="0" i="0">
              <a:solidFill>
                <a:schemeClr val="dk1"/>
              </a:solidFill>
              <a:effectLst/>
              <a:latin typeface="+mn-lt"/>
              <a:ea typeface="+mn-ea"/>
              <a:cs typeface="+mn-cs"/>
            </a:rPr>
            <a:t>Retourvlucht van Amsterdam naar Málaga inclusief alle luchthavenbelastingen, 10kg handbagage en 15kg ruimbagage</a:t>
          </a:r>
        </a:p>
        <a:p>
          <a:r>
            <a:rPr lang="es-ES" sz="1100" b="0" i="0">
              <a:solidFill>
                <a:schemeClr val="dk1"/>
              </a:solidFill>
              <a:effectLst/>
              <a:latin typeface="+mn-lt"/>
              <a:ea typeface="+mn-ea"/>
              <a:cs typeface="+mn-cs"/>
            </a:rPr>
            <a:t>13x overnachtingen in sfeervolle accommodaties met de meeste accommodaties inclusief ontbijt</a:t>
          </a:r>
        </a:p>
        <a:p>
          <a:r>
            <a:rPr lang="es-ES" sz="1100" b="0" i="0">
              <a:solidFill>
                <a:schemeClr val="dk1"/>
              </a:solidFill>
              <a:effectLst/>
              <a:latin typeface="+mn-lt"/>
              <a:ea typeface="+mn-ea"/>
              <a:cs typeface="+mn-cs"/>
            </a:rPr>
            <a:t>Kleine-middelgrote huurauto (Peugeot 208 type of vergelijkbaar) op basis van een complete all-risk verzekering</a:t>
          </a:r>
        </a:p>
        <a:p>
          <a:r>
            <a:rPr lang="es-ES" sz="1100" b="0" i="0">
              <a:solidFill>
                <a:schemeClr val="dk1"/>
              </a:solidFill>
              <a:effectLst/>
              <a:latin typeface="+mn-lt"/>
              <a:ea typeface="+mn-ea"/>
              <a:cs typeface="+mn-cs"/>
            </a:rPr>
            <a:t>Uitgebreide reisbescheiden met lokale tips en achtergrondinformatie</a:t>
          </a:r>
        </a:p>
        <a:p>
          <a:r>
            <a:rPr lang="es-ES" sz="1100" b="0" i="0">
              <a:solidFill>
                <a:schemeClr val="dk1"/>
              </a:solidFill>
              <a:effectLst/>
              <a:latin typeface="+mn-lt"/>
              <a:ea typeface="+mn-ea"/>
              <a:cs typeface="+mn-cs"/>
            </a:rPr>
            <a:t>24/7 bereikbaarheid via telefoon en whatsappdienst met de reisspecialist voor tips en ondersteuning tijdens de reis </a:t>
          </a:r>
        </a:p>
        <a:p>
          <a:r>
            <a:rPr lang="es-ES" sz="1100" b="0" i="0">
              <a:solidFill>
                <a:schemeClr val="dk1"/>
              </a:solidFill>
              <a:effectLst/>
              <a:latin typeface="+mn-lt"/>
              <a:ea typeface="+mn-ea"/>
              <a:cs typeface="+mn-cs"/>
            </a:rPr>
            <a:t>Administratie- en reserveringskosten</a:t>
          </a:r>
        </a:p>
        <a:p>
          <a:r>
            <a:rPr lang="es-ES" sz="1100" b="1" i="0">
              <a:solidFill>
                <a:schemeClr val="dk1"/>
              </a:solidFill>
              <a:effectLst/>
              <a:latin typeface="+mn-lt"/>
              <a:ea typeface="+mn-ea"/>
              <a:cs typeface="+mn-cs"/>
            </a:rPr>
            <a:t>Exclusief in de offerte opgenomen</a:t>
          </a:r>
          <a:r>
            <a:rPr lang="es-ES" sz="1100" b="0" i="0">
              <a:solidFill>
                <a:schemeClr val="dk1"/>
              </a:solidFill>
              <a:effectLst/>
              <a:latin typeface="+mn-lt"/>
              <a:ea typeface="+mn-ea"/>
              <a:cs typeface="+mn-cs"/>
            </a:rPr>
            <a:t>Autokosten ter plaatse te betalen: (borg van tussen de c.a. €800-1600 euro), benzine, tolwegen, parkeerkosten in de grote steden (c.a. €20 euro per dag) </a:t>
          </a:r>
        </a:p>
        <a:p>
          <a:r>
            <a:rPr lang="es-ES" sz="1100" b="0" i="0">
              <a:solidFill>
                <a:schemeClr val="dk1"/>
              </a:solidFill>
              <a:effectLst/>
              <a:latin typeface="+mn-lt"/>
              <a:ea typeface="+mn-ea"/>
              <a:cs typeface="+mn-cs"/>
            </a:rPr>
            <a:t>Autoextra´s: Tweede bestuurder c.a. €10 euro per dag (ter plaatse te betalen)</a:t>
          </a:r>
        </a:p>
        <a:p>
          <a:r>
            <a:rPr lang="es-ES" sz="1100" b="0" i="0">
              <a:solidFill>
                <a:schemeClr val="dk1"/>
              </a:solidFill>
              <a:effectLst/>
              <a:latin typeface="+mn-lt"/>
              <a:ea typeface="+mn-ea"/>
              <a:cs typeface="+mn-cs"/>
            </a:rPr>
            <a:t>Lunch en diner´s</a:t>
          </a:r>
        </a:p>
        <a:p>
          <a:r>
            <a:rPr lang="es-ES" sz="1100" b="0" i="0">
              <a:solidFill>
                <a:schemeClr val="dk1"/>
              </a:solidFill>
              <a:effectLst/>
              <a:latin typeface="+mn-lt"/>
              <a:ea typeface="+mn-ea"/>
              <a:cs typeface="+mn-cs"/>
            </a:rPr>
            <a:t>Reis- en/of annuleringsverzekering</a:t>
          </a:r>
        </a:p>
        <a:p>
          <a:r>
            <a:rPr lang="es-ES" sz="1100" b="0" i="0">
              <a:solidFill>
                <a:schemeClr val="dk1"/>
              </a:solidFill>
              <a:effectLst/>
              <a:latin typeface="+mn-lt"/>
              <a:ea typeface="+mn-ea"/>
              <a:cs typeface="+mn-cs"/>
            </a:rPr>
            <a:t>Fooien</a:t>
          </a:r>
        </a:p>
        <a:p>
          <a:br>
            <a:rPr lang="es-ES"/>
          </a:br>
          <a:r>
            <a:rPr lang="es-ES" sz="1100" b="1" i="0">
              <a:solidFill>
                <a:schemeClr val="dk1"/>
              </a:solidFill>
              <a:effectLst/>
              <a:latin typeface="+mn-lt"/>
              <a:ea typeface="+mn-ea"/>
              <a:cs typeface="+mn-cs"/>
            </a:rPr>
            <a:t>Wil je iets wijzigen?</a:t>
          </a:r>
          <a:br>
            <a:rPr lang="es-ES"/>
          </a:br>
          <a:r>
            <a:rPr lang="es-ES" sz="1100" b="0" i="0">
              <a:solidFill>
                <a:schemeClr val="dk1"/>
              </a:solidFill>
              <a:effectLst/>
              <a:latin typeface="+mn-lt"/>
              <a:ea typeface="+mn-ea"/>
              <a:cs typeface="+mn-cs"/>
            </a:rPr>
            <a:t>We hebben een iets grotere huurauto opgenomen in dit voorstel en de actuele vluchttarieven. Mocht je nog iets willen besparen op de reis, kunnen we een kleinere huurauto meenemen , een ander vluchtschema voorstellen of een andere accommodatie meenemen. </a:t>
          </a:r>
          <a:br>
            <a:rPr lang="es-ES"/>
          </a:br>
          <a:br>
            <a:rPr lang="es-ES"/>
          </a:br>
          <a:r>
            <a:rPr lang="es-ES" sz="1100" b="1" i="0">
              <a:solidFill>
                <a:schemeClr val="dk1"/>
              </a:solidFill>
              <a:effectLst/>
              <a:latin typeface="+mn-lt"/>
              <a:ea typeface="+mn-ea"/>
              <a:cs typeface="+mn-cs"/>
            </a:rPr>
            <a:t>Graag de reis meteen boeken? </a:t>
          </a:r>
          <a:br>
            <a:rPr lang="es-ES"/>
          </a:br>
          <a:r>
            <a:rPr lang="es-ES" sz="1100" b="0" i="0">
              <a:solidFill>
                <a:schemeClr val="dk1"/>
              </a:solidFill>
              <a:effectLst/>
              <a:latin typeface="+mn-lt"/>
              <a:ea typeface="+mn-ea"/>
              <a:cs typeface="+mn-cs"/>
            </a:rPr>
            <a:t>Mochten jullie zover zijn, kan ik het boekingsformulier toesturen en gaan we de boeking in orde maken. Zoals vermeldt gaat dat volgens de Corona reisvoorwaarden, waarbij de aanbetaling pas plaatsvindt als Andalusië op een geel reisadvies staat. </a:t>
          </a:r>
          <a:br>
            <a:rPr lang="es-ES"/>
          </a:br>
          <a:r>
            <a:rPr lang="es-ES" sz="1100" b="0" i="0">
              <a:solidFill>
                <a:schemeClr val="dk1"/>
              </a:solidFill>
              <a:effectLst/>
              <a:latin typeface="+mn-lt"/>
              <a:ea typeface="+mn-ea"/>
              <a:cs typeface="+mn-cs"/>
            </a:rPr>
            <a:t> </a:t>
          </a:r>
          <a:br>
            <a:rPr lang="es-ES"/>
          </a:br>
          <a:r>
            <a:rPr lang="es-ES" sz="1100" b="0" i="0">
              <a:solidFill>
                <a:schemeClr val="dk1"/>
              </a:solidFill>
              <a:effectLst/>
              <a:latin typeface="+mn-lt"/>
              <a:ea typeface="+mn-ea"/>
              <a:cs typeface="+mn-cs"/>
            </a:rPr>
            <a:t>Je kunt in plaats van e-mailen ook altijd tijdens kantooruren (09:00-18:00 uur) even bellen naar ons telefoonnummer 020-2214178 en dan bespreken we jullie reis per telefoon</a:t>
          </a:r>
        </a:p>
        <a:p>
          <a:endParaRPr lang="es-ES" sz="1100"/>
        </a:p>
      </xdr:txBody>
    </xdr:sp>
    <xdr:clientData/>
  </xdr:twoCellAnchor>
  <xdr:twoCellAnchor>
    <xdr:from>
      <xdr:col>8</xdr:col>
      <xdr:colOff>1540669</xdr:colOff>
      <xdr:row>6</xdr:row>
      <xdr:rowOff>188117</xdr:rowOff>
    </xdr:from>
    <xdr:to>
      <xdr:col>12</xdr:col>
      <xdr:colOff>202407</xdr:colOff>
      <xdr:row>74</xdr:row>
      <xdr:rowOff>0</xdr:rowOff>
    </xdr:to>
    <xdr:sp macro="" textlink="">
      <xdr:nvSpPr>
        <xdr:cNvPr id="5" name="6 CuadroTexto">
          <a:extLst>
            <a:ext uri="{FF2B5EF4-FFF2-40B4-BE49-F238E27FC236}">
              <a16:creationId xmlns:a16="http://schemas.microsoft.com/office/drawing/2014/main" id="{782094BC-6161-45B1-A47F-5BECBBF37953}"/>
            </a:ext>
          </a:extLst>
        </xdr:cNvPr>
        <xdr:cNvSpPr txBox="1"/>
      </xdr:nvSpPr>
      <xdr:spPr>
        <a:xfrm>
          <a:off x="13570744" y="2655092"/>
          <a:ext cx="5262563" cy="12765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b="1" u="none">
              <a:solidFill>
                <a:schemeClr val="dk1"/>
              </a:solidFill>
              <a:effectLst/>
              <a:latin typeface="+mn-lt"/>
              <a:ea typeface="+mn-ea"/>
              <a:cs typeface="+mn-cs"/>
            </a:rPr>
            <a:t>Interview</a:t>
          </a:r>
          <a:r>
            <a:rPr lang="nl-NL" sz="1600" b="1" u="none" baseline="0">
              <a:solidFill>
                <a:schemeClr val="dk1"/>
              </a:solidFill>
              <a:effectLst/>
              <a:latin typeface="+mn-lt"/>
              <a:ea typeface="+mn-ea"/>
              <a:cs typeface="+mn-cs"/>
            </a:rPr>
            <a:t> vragen om te stellen aan verkoper</a:t>
          </a:r>
          <a:br>
            <a:rPr lang="nl-NL" sz="1600" b="1" u="none" baseline="0">
              <a:solidFill>
                <a:schemeClr val="dk1"/>
              </a:solidFill>
              <a:effectLst/>
              <a:latin typeface="+mn-lt"/>
              <a:ea typeface="+mn-ea"/>
              <a:cs typeface="+mn-cs"/>
            </a:rPr>
          </a:br>
          <a:br>
            <a:rPr lang="nl-NL" sz="1600" b="1" u="none" baseline="0">
              <a:solidFill>
                <a:schemeClr val="dk1"/>
              </a:solidFill>
              <a:effectLst/>
              <a:latin typeface="+mn-lt"/>
              <a:ea typeface="+mn-ea"/>
              <a:cs typeface="+mn-cs"/>
            </a:rPr>
          </a:br>
          <a:r>
            <a:rPr lang="nl-NL" sz="1200" b="1" u="none" baseline="0">
              <a:solidFill>
                <a:schemeClr val="dk1"/>
              </a:solidFill>
              <a:effectLst/>
              <a:latin typeface="+mn-lt"/>
              <a:ea typeface="+mn-ea"/>
              <a:cs typeface="+mn-cs"/>
            </a:rPr>
            <a:t>Checklijst voor verkoop assistent om voor te bereiden: </a:t>
          </a:r>
          <a:br>
            <a:rPr lang="nl-NL" sz="1200" b="1" u="none" baseline="0">
              <a:solidFill>
                <a:schemeClr val="dk1"/>
              </a:solidFill>
              <a:effectLst/>
              <a:latin typeface="+mn-lt"/>
              <a:ea typeface="+mn-ea"/>
              <a:cs typeface="+mn-cs"/>
            </a:rPr>
          </a:br>
          <a:r>
            <a:rPr lang="nl-NL" sz="1200" b="1" u="none" baseline="0">
              <a:solidFill>
                <a:schemeClr val="dk1"/>
              </a:solidFill>
              <a:effectLst/>
              <a:latin typeface="+mn-lt"/>
              <a:ea typeface="+mn-ea"/>
              <a:cs typeface="+mn-cs"/>
            </a:rPr>
            <a:t>- </a:t>
          </a:r>
          <a:r>
            <a:rPr lang="nl-NL" sz="1200" b="0" u="none" baseline="0">
              <a:solidFill>
                <a:schemeClr val="dk1"/>
              </a:solidFill>
              <a:effectLst/>
              <a:latin typeface="+mn-lt"/>
              <a:ea typeface="+mn-ea"/>
              <a:cs typeface="+mn-cs"/>
            </a:rPr>
            <a:t>Hebben de klanten schriftelijk de accommodaties bevestigd (indien we opties geboden hebben)? </a:t>
          </a:r>
          <a:r>
            <a:rPr lang="nl-NL" sz="1200" b="0" i="1" u="none" baseline="0">
              <a:solidFill>
                <a:schemeClr val="dk1"/>
              </a:solidFill>
              <a:effectLst/>
              <a:latin typeface="+mn-lt"/>
              <a:ea typeface="+mn-ea"/>
              <a:cs typeface="+mn-cs"/>
            </a:rPr>
            <a:t>Bijv. Ja, er is een bevestiging gekomen per stad met de voorkeur</a:t>
          </a:r>
        </a:p>
        <a:p>
          <a:r>
            <a:rPr lang="nl-NL" sz="1200" b="0" u="none" baseline="0">
              <a:solidFill>
                <a:schemeClr val="dk1"/>
              </a:solidFill>
              <a:effectLst/>
              <a:latin typeface="+mn-lt"/>
              <a:ea typeface="+mn-ea"/>
              <a:cs typeface="+mn-cs"/>
            </a:rPr>
            <a:t>- Is het aantal kamers en type kamers (eenpersoons, driepersoons, appartement, sofa etc.) gecommuniceerd aan klant? </a:t>
          </a:r>
          <a:r>
            <a:rPr lang="nl-NL" sz="1200" b="0" i="1" u="none" baseline="0">
              <a:solidFill>
                <a:schemeClr val="dk1"/>
              </a:solidFill>
              <a:effectLst/>
              <a:latin typeface="+mn-lt"/>
              <a:ea typeface="+mn-ea"/>
              <a:cs typeface="+mn-cs"/>
            </a:rPr>
            <a:t>Bijv. Ja, in de bijlage staat per hotel het type kamer, maar er staat niet precies hoeveel het zijn. </a:t>
          </a:r>
        </a:p>
        <a:p>
          <a:r>
            <a:rPr lang="nl-NL" sz="1200" b="0" u="none" baseline="0">
              <a:solidFill>
                <a:schemeClr val="dk1"/>
              </a:solidFill>
              <a:effectLst/>
              <a:latin typeface="+mn-lt"/>
              <a:ea typeface="+mn-ea"/>
              <a:cs typeface="+mn-cs"/>
            </a:rPr>
            <a:t>- Als de klant geen accommodaties zijn voorgesteld, staan wel de data per locatie in het klantendossier? Bijv. Ja, het was een websitereis en de data zijn erin gezet.</a:t>
          </a:r>
        </a:p>
        <a:p>
          <a:r>
            <a:rPr lang="es-ES" sz="1100" baseline="0">
              <a:solidFill>
                <a:schemeClr val="dk1"/>
              </a:solidFill>
              <a:effectLst/>
              <a:latin typeface="+mn-lt"/>
              <a:ea typeface="+mn-ea"/>
              <a:cs typeface="+mn-cs"/>
            </a:rPr>
            <a:t>- Hebben klanten specifieke accommodatiewensen geuit in het emailcontact met verkoper? Zo ja, wat vonden ze belangrijk? </a:t>
          </a:r>
          <a:r>
            <a:rPr lang="es-ES" sz="1100" i="1" baseline="0">
              <a:solidFill>
                <a:schemeClr val="dk1"/>
              </a:solidFill>
              <a:effectLst/>
              <a:latin typeface="+mn-lt"/>
              <a:ea typeface="+mn-ea"/>
              <a:cs typeface="+mn-cs"/>
            </a:rPr>
            <a:t>Bijv. Airco, begane grond, losse bedden etc. </a:t>
          </a:r>
          <a:br>
            <a:rPr lang="nl-NL" sz="1200" b="0" u="none" baseline="0">
              <a:solidFill>
                <a:schemeClr val="dk1"/>
              </a:solidFill>
              <a:effectLst/>
              <a:latin typeface="+mn-lt"/>
              <a:ea typeface="+mn-ea"/>
              <a:cs typeface="+mn-cs"/>
            </a:rPr>
          </a:br>
          <a:endParaRPr lang="nl-NL" sz="1200" b="0" u="none" baseline="0">
            <a:solidFill>
              <a:schemeClr val="dk1"/>
            </a:solidFill>
            <a:effectLst/>
            <a:latin typeface="+mn-lt"/>
            <a:ea typeface="+mn-ea"/>
            <a:cs typeface="+mn-cs"/>
          </a:endParaRPr>
        </a:p>
        <a:p>
          <a:r>
            <a:rPr lang="nl-NL" sz="1200" b="1" u="none" baseline="0">
              <a:solidFill>
                <a:schemeClr val="dk1"/>
              </a:solidFill>
              <a:effectLst/>
              <a:latin typeface="+mn-lt"/>
              <a:ea typeface="+mn-ea"/>
              <a:cs typeface="+mn-cs"/>
            </a:rPr>
            <a:t>Vragen voor de verkoper:</a:t>
          </a:r>
          <a:br>
            <a:rPr lang="nl-NL" sz="1200" b="0" u="none" baseline="0">
              <a:solidFill>
                <a:schemeClr val="dk1"/>
              </a:solidFill>
              <a:effectLst/>
              <a:latin typeface="+mn-lt"/>
              <a:ea typeface="+mn-ea"/>
              <a:cs typeface="+mn-cs"/>
            </a:rPr>
          </a:br>
          <a:r>
            <a:rPr lang="es-ES" sz="1100">
              <a:solidFill>
                <a:schemeClr val="dk1"/>
              </a:solidFill>
              <a:effectLst/>
              <a:latin typeface="+mn-lt"/>
              <a:ea typeface="+mn-ea"/>
              <a:cs typeface="+mn-cs"/>
            </a:rPr>
            <a:t>- Is</a:t>
          </a:r>
          <a:r>
            <a:rPr lang="es-ES" sz="1100" baseline="0">
              <a:solidFill>
                <a:schemeClr val="dk1"/>
              </a:solidFill>
              <a:effectLst/>
              <a:latin typeface="+mn-lt"/>
              <a:ea typeface="+mn-ea"/>
              <a:cs typeface="+mn-cs"/>
            </a:rPr>
            <a:t> het een website reis of vast pakket (Ecktiv) of een reis op maat? </a:t>
          </a:r>
          <a:endParaRPr lang="en-AI">
            <a:effectLst/>
          </a:endParaRPr>
        </a:p>
        <a:p>
          <a:r>
            <a:rPr lang="es-ES" sz="1100" baseline="0">
              <a:solidFill>
                <a:schemeClr val="dk1"/>
              </a:solidFill>
              <a:effectLst/>
              <a:latin typeface="+mn-lt"/>
              <a:ea typeface="+mn-ea"/>
              <a:cs typeface="+mn-cs"/>
            </a:rPr>
            <a:t>- Waar ging het bij deze boeking om? 1. Lage prijs? (dus geen verwachtingen omtrent bijzondere accommodaties) 2. Snel boeken? (last-minute of weekje er tussen uit, zonder veel hoge verwachtingen). 3. De ideale reisroute en programma? (veel verwachtingen omtrent accommodaties, lokale tips en activiteiten). 4. Ontzorgen? (groepsreizen bijv. waarbij de logistiek perfect moet lopen en informatievoorziening op vouchers en bij partners doorgelopen dient te worden op perfectie). </a:t>
          </a:r>
          <a:endParaRPr lang="en-AI">
            <a:effectLst/>
          </a:endParaRPr>
        </a:p>
        <a:p>
          <a:pPr eaLnBrk="1" fontAlgn="auto" latinLnBrk="0" hangingPunct="1"/>
          <a:r>
            <a:rPr lang="es-ES" sz="1100" baseline="0">
              <a:solidFill>
                <a:schemeClr val="dk1"/>
              </a:solidFill>
              <a:effectLst/>
              <a:latin typeface="+mn-lt"/>
              <a:ea typeface="+mn-ea"/>
              <a:cs typeface="+mn-cs"/>
            </a:rPr>
            <a:t>- Vind de verkoper dat we iets extra´s moeten leveren om de klant een tevreden ervaring te geven? </a:t>
          </a:r>
          <a:endParaRPr lang="en-AI">
            <a:effectLst/>
          </a:endParaRPr>
        </a:p>
        <a:p>
          <a:pPr eaLnBrk="1" fontAlgn="auto" latinLnBrk="0" hangingPunct="1"/>
          <a:r>
            <a:rPr lang="es-ES" sz="1100" baseline="0">
              <a:solidFill>
                <a:schemeClr val="dk1"/>
              </a:solidFill>
              <a:effectLst/>
              <a:latin typeface="+mn-lt"/>
              <a:ea typeface="+mn-ea"/>
              <a:cs typeface="+mn-cs"/>
            </a:rPr>
            <a:t>- Vind de verkoper dat er extra tijd gespendeerd moet worden aan het kiezen van een kamer in de accommodatie of mag alles ingekocht worden via een beddenbank?</a:t>
          </a:r>
        </a:p>
        <a:p>
          <a:pPr eaLnBrk="1" fontAlgn="auto" latinLnBrk="0" hangingPunct="1"/>
          <a:endParaRPr lang="es-ES" sz="1100" baseline="0">
            <a:solidFill>
              <a:schemeClr val="dk1"/>
            </a:solidFill>
            <a:effectLst/>
            <a:latin typeface="+mn-lt"/>
            <a:ea typeface="+mn-ea"/>
            <a:cs typeface="+mn-cs"/>
          </a:endParaRPr>
        </a:p>
        <a:p>
          <a:r>
            <a:rPr lang="nl-NL" sz="1100" b="0" baseline="0">
              <a:solidFill>
                <a:schemeClr val="dk1"/>
              </a:solidFill>
              <a:effectLst/>
              <a:latin typeface="+mn-lt"/>
              <a:ea typeface="+mn-ea"/>
              <a:cs typeface="+mn-cs"/>
            </a:rPr>
            <a:t>- Als er activiteiten zijn bijgeboekt: Bij welke partner dienen ze worden ingekocht?</a:t>
          </a:r>
          <a:endParaRPr lang="es-ES">
            <a:effectLst/>
          </a:endParaRPr>
        </a:p>
        <a:p>
          <a:r>
            <a:rPr lang="nl-NL" sz="1100" b="0" baseline="0">
              <a:solidFill>
                <a:schemeClr val="dk1"/>
              </a:solidFill>
              <a:effectLst/>
              <a:latin typeface="+mn-lt"/>
              <a:ea typeface="+mn-ea"/>
              <a:cs typeface="+mn-cs"/>
            </a:rPr>
            <a:t>- Als er transfers bij zitten: Bij welke partner dient dit te worden ingekocht en dienen er stops gemaakt te worden of alleen A naar B gereden te worden. </a:t>
          </a:r>
          <a:endParaRPr lang="es-ES">
            <a:effectLst/>
          </a:endParaRPr>
        </a:p>
        <a:p>
          <a:r>
            <a:rPr lang="nl-NL" sz="1100">
              <a:solidFill>
                <a:schemeClr val="dk1"/>
              </a:solidFill>
              <a:effectLst/>
              <a:latin typeface="+mn-lt"/>
              <a:ea typeface="+mn-ea"/>
              <a:cs typeface="+mn-cs"/>
            </a:rPr>
            <a:t>- Gaat het om het kleinste en goedkoopste automodel (Toyota Igo bijv.) omdat reizigers laag budget hebben en met twee personen zijn? Of dient de auto comfortabeler te zijn omdat pax meer willen betalen voor een middenklasse auto en is de reissom hoger?</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 Als er treinreizen zijn, willen pax een vroege trein of juist later in de middag om nog een ochtend iets van de stad te zien en welk treinstation moet er gekozen worden (bij meerdere opties)?</a:t>
          </a:r>
          <a:br>
            <a:rPr lang="es-ES" sz="1100" baseline="0">
              <a:solidFill>
                <a:schemeClr val="dk1"/>
              </a:solidFill>
              <a:effectLst/>
              <a:latin typeface="+mn-lt"/>
              <a:ea typeface="+mn-ea"/>
              <a:cs typeface="+mn-cs"/>
            </a:rPr>
          </a:br>
          <a:br>
            <a:rPr lang="es-ES" sz="1100" baseline="0">
              <a:solidFill>
                <a:schemeClr val="dk1"/>
              </a:solidFill>
              <a:effectLst/>
              <a:latin typeface="+mn-lt"/>
              <a:ea typeface="+mn-ea"/>
              <a:cs typeface="+mn-cs"/>
            </a:rPr>
          </a:br>
          <a:r>
            <a:rPr lang="es-ES" sz="1100" b="1" baseline="0">
              <a:solidFill>
                <a:schemeClr val="dk1"/>
              </a:solidFill>
              <a:effectLst/>
              <a:latin typeface="+mn-lt"/>
              <a:ea typeface="+mn-ea"/>
              <a:cs typeface="+mn-cs"/>
            </a:rPr>
            <a:t>OPMB voorbereiding door verkoop assistent (selectie op chronologische volgorde van de reis)</a:t>
          </a:r>
          <a:br>
            <a:rPr lang="es-ES" sz="1100" b="1" baseline="0">
              <a:solidFill>
                <a:schemeClr val="dk1"/>
              </a:solidFill>
              <a:effectLst/>
              <a:latin typeface="+mn-lt"/>
              <a:ea typeface="+mn-ea"/>
              <a:cs typeface="+mn-cs"/>
            </a:rPr>
          </a:b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Regio´s bezienswaardigheden invullen (waar ze zich bewegen)</a:t>
          </a: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bijv. </a:t>
          </a:r>
          <a:r>
            <a:rPr lang="es-ES" sz="1100" b="0" baseline="0">
              <a:solidFill>
                <a:schemeClr val="dk1"/>
              </a:solidFill>
              <a:effectLst/>
              <a:latin typeface="+mn-lt"/>
              <a:ea typeface="+mn-ea"/>
              <a:cs typeface="+mn-cs"/>
            </a:rPr>
            <a:t>El Chorro</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Ronda</a:t>
          </a:r>
        </a:p>
        <a:p>
          <a:r>
            <a:rPr lang="es-ES" sz="1100" b="0" baseline="0">
              <a:solidFill>
                <a:schemeClr val="dk1"/>
              </a:solidFill>
              <a:effectLst/>
              <a:latin typeface="+mn-lt"/>
              <a:ea typeface="+mn-ea"/>
              <a:cs typeface="+mn-cs"/>
            </a:rPr>
            <a:t>bijv. Vejer de la Frontera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bijv.Sevilla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Olijvenstreek</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Granada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Nerja</a:t>
          </a:r>
          <a:br>
            <a:rPr lang="es-ES" sz="1100" b="0" baseline="0">
              <a:solidFill>
                <a:schemeClr val="dk1"/>
              </a:solidFill>
              <a:effectLst/>
              <a:latin typeface="+mn-lt"/>
              <a:ea typeface="+mn-ea"/>
              <a:cs typeface="+mn-cs"/>
            </a:rPr>
          </a:br>
          <a:br>
            <a:rPr lang="es-ES" sz="1100" b="0" baseline="0">
              <a:solidFill>
                <a:schemeClr val="dk1"/>
              </a:solidFill>
              <a:effectLst/>
              <a:latin typeface="+mn-lt"/>
              <a:ea typeface="+mn-ea"/>
              <a:cs typeface="+mn-cs"/>
            </a:rPr>
          </a:br>
          <a:r>
            <a:rPr lang="es-ES" sz="1100" b="1" baseline="0">
              <a:solidFill>
                <a:schemeClr val="dk1"/>
              </a:solidFill>
              <a:effectLst/>
              <a:latin typeface="+mn-lt"/>
              <a:ea typeface="+mn-ea"/>
              <a:cs typeface="+mn-cs"/>
            </a:rPr>
            <a:t>Bestemmingsinformatie (waar ze slapen)</a:t>
          </a: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bijv.</a:t>
          </a:r>
          <a:r>
            <a:rPr lang="es-ES" sz="1100" b="0" baseline="0">
              <a:solidFill>
                <a:schemeClr val="dk1"/>
              </a:solidFill>
              <a:effectLst/>
              <a:latin typeface="+mn-lt"/>
              <a:ea typeface="+mn-ea"/>
              <a:cs typeface="+mn-cs"/>
            </a:rPr>
            <a:t>El Chorro</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bijv.Ronda</a:t>
          </a:r>
          <a:endParaRPr lang="es-ES">
            <a:effectLst/>
          </a:endParaRPr>
        </a:p>
        <a:p>
          <a:r>
            <a:rPr lang="es-ES" sz="1100" b="0" baseline="0">
              <a:solidFill>
                <a:schemeClr val="dk1"/>
              </a:solidFill>
              <a:effectLst/>
              <a:latin typeface="+mn-lt"/>
              <a:ea typeface="+mn-ea"/>
              <a:cs typeface="+mn-cs"/>
            </a:rPr>
            <a:t>bijv. Vejer de la Frontera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Sevilla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Zuheros</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Granada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bijv. Nerja</a:t>
          </a:r>
          <a:br>
            <a:rPr lang="es-ES" sz="1100" b="0" baseline="0">
              <a:solidFill>
                <a:schemeClr val="dk1"/>
              </a:solidFill>
              <a:effectLst/>
              <a:latin typeface="+mn-lt"/>
              <a:ea typeface="+mn-ea"/>
              <a:cs typeface="+mn-cs"/>
            </a:rPr>
          </a:br>
          <a:br>
            <a:rPr lang="es-ES" sz="1100" b="0" baseline="0">
              <a:solidFill>
                <a:schemeClr val="dk1"/>
              </a:solidFill>
              <a:effectLst/>
              <a:latin typeface="+mn-lt"/>
              <a:ea typeface="+mn-ea"/>
              <a:cs typeface="+mn-cs"/>
            </a:rPr>
          </a:br>
          <a:r>
            <a:rPr lang="es-ES" sz="1100" b="1" baseline="0">
              <a:solidFill>
                <a:schemeClr val="dk1"/>
              </a:solidFill>
              <a:effectLst/>
              <a:latin typeface="+mn-lt"/>
              <a:ea typeface="+mn-ea"/>
              <a:cs typeface="+mn-cs"/>
            </a:rPr>
            <a:t>Trajecten (wat ze rijden) </a:t>
          </a: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 bijv. </a:t>
          </a:r>
          <a:r>
            <a:rPr lang="es-ES" sz="1100" b="0" baseline="0">
              <a:solidFill>
                <a:schemeClr val="dk1"/>
              </a:solidFill>
              <a:effectLst/>
              <a:latin typeface="+mn-lt"/>
              <a:ea typeface="+mn-ea"/>
              <a:cs typeface="+mn-cs"/>
            </a:rPr>
            <a:t>Sevilla - Córdoba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 bijv. Córdoba - Granada</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 bijv. Granada - Nerja</a:t>
          </a:r>
        </a:p>
        <a:p>
          <a:endParaRPr lang="es-ES" sz="1100" b="1" baseline="0">
            <a:solidFill>
              <a:schemeClr val="dk1"/>
            </a:solidFill>
            <a:effectLst/>
            <a:latin typeface="+mn-lt"/>
            <a:ea typeface="+mn-ea"/>
            <a:cs typeface="+mn-cs"/>
          </a:endParaRPr>
        </a:p>
        <a:p>
          <a:pPr eaLnBrk="1" fontAlgn="auto" latinLnBrk="0" hangingPunct="1"/>
          <a:r>
            <a:rPr lang="es-ES" sz="1100" b="0" baseline="0">
              <a:solidFill>
                <a:schemeClr val="dk1"/>
              </a:solidFill>
              <a:effectLst/>
              <a:latin typeface="+mn-lt"/>
              <a:ea typeface="+mn-ea"/>
              <a:cs typeface="+mn-cs"/>
            </a:rPr>
            <a:t>- Dienen er nog alternatieve regio´s te worden toegevoegd voor de klant?</a:t>
          </a:r>
          <a:br>
            <a:rPr lang="es-ES" sz="1100" b="0" baseline="0">
              <a:solidFill>
                <a:schemeClr val="dk1"/>
              </a:solidFill>
              <a:effectLst/>
              <a:latin typeface="+mn-lt"/>
              <a:ea typeface="+mn-ea"/>
              <a:cs typeface="+mn-cs"/>
            </a:rPr>
          </a:br>
          <a:endParaRPr lang="es-ES" sz="1100" b="0" baseline="0">
            <a:solidFill>
              <a:schemeClr val="dk1"/>
            </a:solidFill>
            <a:effectLst/>
            <a:latin typeface="+mn-lt"/>
            <a:ea typeface="+mn-ea"/>
            <a:cs typeface="+mn-cs"/>
          </a:endParaRPr>
        </a:p>
        <a:p>
          <a:pPr eaLnBrk="1" fontAlgn="auto" latinLnBrk="0" hangingPunct="1"/>
          <a:endParaRPr lang="es-ES" sz="1100" b="0" baseline="0">
            <a:solidFill>
              <a:schemeClr val="dk1"/>
            </a:solidFill>
            <a:effectLst/>
            <a:latin typeface="+mn-lt"/>
            <a:ea typeface="+mn-ea"/>
            <a:cs typeface="+mn-cs"/>
          </a:endParaRPr>
        </a:p>
        <a:p>
          <a:pPr eaLnBrk="1" fontAlgn="auto" latinLnBrk="0" hangingPunct="1"/>
          <a:endParaRPr lang="en-AI" b="1">
            <a:effectLst/>
          </a:endParaRPr>
        </a:p>
      </xdr:txBody>
    </xdr:sp>
    <xdr:clientData/>
  </xdr:twoCellAnchor>
  <xdr:twoCellAnchor>
    <xdr:from>
      <xdr:col>0</xdr:col>
      <xdr:colOff>76199</xdr:colOff>
      <xdr:row>60</xdr:row>
      <xdr:rowOff>145254</xdr:rowOff>
    </xdr:from>
    <xdr:to>
      <xdr:col>4</xdr:col>
      <xdr:colOff>1057274</xdr:colOff>
      <xdr:row>146</xdr:row>
      <xdr:rowOff>83343</xdr:rowOff>
    </xdr:to>
    <xdr:sp macro="" textlink="">
      <xdr:nvSpPr>
        <xdr:cNvPr id="6" name="7 CuadroTexto">
          <a:extLst>
            <a:ext uri="{FF2B5EF4-FFF2-40B4-BE49-F238E27FC236}">
              <a16:creationId xmlns:a16="http://schemas.microsoft.com/office/drawing/2014/main" id="{05F82A51-23C8-41C7-BF7C-5FDB2DF46F16}"/>
            </a:ext>
          </a:extLst>
        </xdr:cNvPr>
        <xdr:cNvSpPr txBox="1"/>
      </xdr:nvSpPr>
      <xdr:spPr>
        <a:xfrm>
          <a:off x="76199" y="12899229"/>
          <a:ext cx="6105525" cy="16321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i="0">
              <a:solidFill>
                <a:schemeClr val="dk1"/>
              </a:solidFill>
              <a:effectLst/>
              <a:latin typeface="+mn-lt"/>
              <a:ea typeface="+mn-ea"/>
              <a:cs typeface="+mn-cs"/>
            </a:rPr>
            <a:t>Stap 2: Toevoegingen</a:t>
          </a:r>
          <a:r>
            <a:rPr lang="es-ES" sz="1600" b="1" i="0" baseline="0">
              <a:solidFill>
                <a:schemeClr val="dk1"/>
              </a:solidFill>
              <a:effectLst/>
              <a:latin typeface="+mn-lt"/>
              <a:ea typeface="+mn-ea"/>
              <a:cs typeface="+mn-cs"/>
            </a:rPr>
            <a:t> van de klant  uit e-mail/telefoongesprekken vóór boeking (emailuitwisseling)</a:t>
          </a:r>
          <a:br>
            <a:rPr lang="es-ES" sz="1600" b="1" i="0" baseline="0">
              <a:solidFill>
                <a:schemeClr val="dk1"/>
              </a:solidFill>
              <a:effectLst/>
              <a:latin typeface="+mn-lt"/>
              <a:ea typeface="+mn-ea"/>
              <a:cs typeface="+mn-cs"/>
            </a:rPr>
          </a:br>
          <a:br>
            <a:rPr lang="es-ES" sz="1600" b="1" i="0" baseline="0">
              <a:solidFill>
                <a:schemeClr val="dk1"/>
              </a:solidFill>
              <a:effectLst/>
              <a:latin typeface="+mn-lt"/>
              <a:ea typeface="+mn-ea"/>
              <a:cs typeface="+mn-cs"/>
            </a:rPr>
          </a:br>
          <a:r>
            <a:rPr lang="es-ES" sz="1100" b="0" i="0">
              <a:solidFill>
                <a:schemeClr val="dk1"/>
              </a:solidFill>
              <a:effectLst/>
              <a:latin typeface="+mn-lt"/>
              <a:ea typeface="+mn-ea"/>
              <a:cs typeface="+mn-cs"/>
            </a:rPr>
            <a:t>Ik begrijp uit jullie reiswensen dat verblijven buiten de steden misschien wel de voorkeur heeft. Is het wat dat we accommodaties kiezen die op korte rijafstand van Sevilla, Cordoba en Granada en andere te bezoeken steden liggen, maar wel meer in een landelijke- of natuuromgeving liggen? We denken dan aan B&amp;B, boerderijen met zwembad etc. </a:t>
          </a:r>
          <a:br>
            <a:rPr lang="es-ES" sz="1100" b="0" i="0">
              <a:solidFill>
                <a:schemeClr val="dk1"/>
              </a:solidFill>
              <a:effectLst/>
              <a:latin typeface="+mn-lt"/>
              <a:ea typeface="+mn-ea"/>
              <a:cs typeface="+mn-cs"/>
            </a:rPr>
          </a:br>
          <a:endParaRPr lang="es-ES" sz="1100" b="0" i="0">
            <a:solidFill>
              <a:schemeClr val="dk1"/>
            </a:solidFill>
            <a:effectLst/>
            <a:latin typeface="+mn-lt"/>
            <a:ea typeface="+mn-ea"/>
            <a:cs typeface="+mn-cs"/>
          </a:endParaRPr>
        </a:p>
        <a:p>
          <a:r>
            <a:rPr lang="es-ES" sz="1100" b="0" i="0">
              <a:solidFill>
                <a:schemeClr val="dk1"/>
              </a:solidFill>
              <a:effectLst/>
              <a:latin typeface="+mn-lt"/>
              <a:ea typeface="+mn-ea"/>
              <a:cs typeface="+mn-cs"/>
            </a:rPr>
            <a:t>Zou een verblijf aan het einde van de reis bij het strand voor jullie passen of zullen we meerdere kustplekken opnemen? </a:t>
          </a:r>
        </a:p>
        <a:p>
          <a:endParaRPr lang="es-ES" sz="1600" i="1">
            <a:effectLst/>
          </a:endParaRPr>
        </a:p>
        <a:p>
          <a:r>
            <a:rPr lang="es-ES" sz="1100" b="0" i="1">
              <a:solidFill>
                <a:schemeClr val="dk1"/>
              </a:solidFill>
              <a:effectLst/>
              <a:latin typeface="+mn-lt"/>
              <a:ea typeface="+mn-ea"/>
              <a:cs typeface="+mn-cs"/>
            </a:rPr>
            <a:t>We willen afwisseling. Maar zeker in Sevilla willen we in de stad verblijven. Voor Granada misschien twee opties als dat kan? En ja, paar dagen kust aan het eind van de vakantie is de bedoeling.</a:t>
          </a:r>
          <a:endParaRPr lang="es-ES" sz="1600" i="1">
            <a:effectLst/>
          </a:endParaRPr>
        </a:p>
        <a:p>
          <a:endParaRPr lang="es-ES" sz="1100" b="1"/>
        </a:p>
        <a:p>
          <a:r>
            <a:rPr lang="es-ES" sz="1100" b="0" i="0">
              <a:solidFill>
                <a:schemeClr val="dk1"/>
              </a:solidFill>
              <a:effectLst/>
              <a:latin typeface="+mn-lt"/>
              <a:ea typeface="+mn-ea"/>
              <a:cs typeface="+mn-cs"/>
            </a:rPr>
            <a:t>Bedankt voor je snelle reactie op onze e-mail en we hebben inmiddels op basis de toevoegingen de reisroute geselecteerd. In de bijlage tref je de route die voor jullie als volwassenen en voor de dochter van je vriendin, passend zijn (leuk voor tieners).</a:t>
          </a:r>
          <a:br>
            <a:rPr lang="es-ES"/>
          </a:br>
          <a:br>
            <a:rPr lang="es-ES"/>
          </a:br>
          <a:r>
            <a:rPr lang="es-ES" sz="1100" b="0" i="0">
              <a:solidFill>
                <a:schemeClr val="dk1"/>
              </a:solidFill>
              <a:effectLst/>
              <a:latin typeface="+mn-lt"/>
              <a:ea typeface="+mn-ea"/>
              <a:cs typeface="+mn-cs"/>
            </a:rPr>
            <a:t>We hebben ook een alternatieve route meegenomen, om nog te kunnen vergelijken. Alsmede tref je per overnachtingsplaats informatie over wat er te doen is en kunnen jullie ook activiteiten toevoegen aan de reis.</a:t>
          </a:r>
          <a:br>
            <a:rPr lang="es-ES"/>
          </a:br>
          <a:br>
            <a:rPr lang="es-ES"/>
          </a:br>
          <a:r>
            <a:rPr lang="es-ES" sz="1100" b="0" i="0">
              <a:solidFill>
                <a:schemeClr val="dk1"/>
              </a:solidFill>
              <a:effectLst/>
              <a:latin typeface="+mn-lt"/>
              <a:ea typeface="+mn-ea"/>
              <a:cs typeface="+mn-cs"/>
            </a:rPr>
            <a:t>We zijn benieuwd of het voorstel past en dan kunnen we terug in onze volgende e-mail met de accommodaties om uit te kiezen.</a:t>
          </a:r>
          <a:br>
            <a:rPr lang="es-ES"/>
          </a:br>
          <a:br>
            <a:rPr lang="es-ES"/>
          </a:br>
          <a:r>
            <a:rPr lang="es-ES" sz="1100" b="0" i="0">
              <a:solidFill>
                <a:schemeClr val="dk1"/>
              </a:solidFill>
              <a:effectLst/>
              <a:latin typeface="+mn-lt"/>
              <a:ea typeface="+mn-ea"/>
              <a:cs typeface="+mn-cs"/>
            </a:rPr>
            <a:t>Ik ben benieuwd en ik wens jullie een fijne avond toe</a:t>
          </a:r>
        </a:p>
        <a:p>
          <a:endParaRPr lang="es-ES" sz="1100" b="0" i="0">
            <a:solidFill>
              <a:schemeClr val="dk1"/>
            </a:solidFill>
            <a:effectLst/>
            <a:latin typeface="+mn-lt"/>
            <a:ea typeface="+mn-ea"/>
            <a:cs typeface="+mn-cs"/>
          </a:endParaRPr>
        </a:p>
        <a:p>
          <a:r>
            <a:rPr lang="es-ES" sz="1100" b="0" i="1">
              <a:solidFill>
                <a:schemeClr val="dk1"/>
              </a:solidFill>
              <a:effectLst/>
              <a:latin typeface="+mn-lt"/>
              <a:ea typeface="+mn-ea"/>
              <a:cs typeface="+mn-cs"/>
            </a:rPr>
            <a:t>Het ziet er goed uit. Klopt het dat er geen prijsindicatie bij zit?</a:t>
          </a:r>
        </a:p>
        <a:p>
          <a:endParaRPr lang="es-ES" sz="1100" b="0" i="1">
            <a:solidFill>
              <a:schemeClr val="dk1"/>
            </a:solidFill>
            <a:effectLst/>
            <a:latin typeface="+mn-lt"/>
            <a:ea typeface="+mn-ea"/>
            <a:cs typeface="+mn-cs"/>
          </a:endParaRPr>
        </a:p>
        <a:p>
          <a:r>
            <a:rPr lang="es-ES" sz="1100" b="0" i="0">
              <a:solidFill>
                <a:schemeClr val="dk1"/>
              </a:solidFill>
              <a:effectLst/>
              <a:latin typeface="+mn-lt"/>
              <a:ea typeface="+mn-ea"/>
              <a:cs typeface="+mn-cs"/>
            </a:rPr>
            <a:t>Bedankt voor je snelle bericht.</a:t>
          </a:r>
          <a:br>
            <a:rPr lang="es-ES"/>
          </a:br>
          <a:br>
            <a:rPr lang="es-ES"/>
          </a:br>
          <a:r>
            <a:rPr lang="es-ES" sz="1100" b="0" i="0">
              <a:solidFill>
                <a:schemeClr val="dk1"/>
              </a:solidFill>
              <a:effectLst/>
              <a:latin typeface="+mn-lt"/>
              <a:ea typeface="+mn-ea"/>
              <a:cs typeface="+mn-cs"/>
            </a:rPr>
            <a:t>We komen direct terug met de prijsindicatie op basis van jullie keuze van de twee routes uit de bijlage. Voor welke route hebben jullie de voorkeur?</a:t>
          </a:r>
        </a:p>
        <a:p>
          <a:endParaRPr lang="es-ES" sz="1100" b="0" i="0">
            <a:solidFill>
              <a:schemeClr val="dk1"/>
            </a:solidFill>
            <a:effectLst/>
            <a:latin typeface="+mn-lt"/>
            <a:ea typeface="+mn-ea"/>
            <a:cs typeface="+mn-cs"/>
          </a:endParaRPr>
        </a:p>
        <a:p>
          <a:r>
            <a:rPr lang="es-ES" sz="1100" b="0" i="1">
              <a:solidFill>
                <a:schemeClr val="dk1"/>
              </a:solidFill>
              <a:effectLst/>
              <a:latin typeface="+mn-lt"/>
              <a:ea typeface="+mn-ea"/>
              <a:cs typeface="+mn-cs"/>
            </a:rPr>
            <a:t>Optie 1 heeft onze voorkeur. Neem je bij de volgende ronde gelijk de informatie over de ‘corona voorwaarden/maatregelen’ mee?</a:t>
          </a:r>
        </a:p>
        <a:p>
          <a:endParaRPr lang="es-ES" sz="1100" b="0" i="1">
            <a:solidFill>
              <a:schemeClr val="dk1"/>
            </a:solidFill>
            <a:effectLst/>
            <a:latin typeface="+mn-lt"/>
            <a:ea typeface="+mn-ea"/>
            <a:cs typeface="+mn-cs"/>
          </a:endParaRPr>
        </a:p>
        <a:p>
          <a:r>
            <a:rPr lang="es-ES" sz="1100" b="0" i="0">
              <a:solidFill>
                <a:schemeClr val="dk1"/>
              </a:solidFill>
              <a:effectLst/>
              <a:latin typeface="+mn-lt"/>
              <a:ea typeface="+mn-ea"/>
              <a:cs typeface="+mn-cs"/>
            </a:rPr>
            <a:t>Bedankt voor je bericht en we komen in de loop van de dag of morgen terug met de accommodaties om uit te kiezen.</a:t>
          </a:r>
          <a:br>
            <a:rPr lang="es-ES"/>
          </a:br>
          <a:br>
            <a:rPr lang="es-ES"/>
          </a:br>
          <a:r>
            <a:rPr lang="es-ES" sz="1100" b="0" i="0">
              <a:solidFill>
                <a:schemeClr val="dk1"/>
              </a:solidFill>
              <a:effectLst/>
              <a:latin typeface="+mn-lt"/>
              <a:ea typeface="+mn-ea"/>
              <a:cs typeface="+mn-cs"/>
            </a:rPr>
            <a:t>Onderstaand tref je alvast onze Corona reisvoorwaarden. Ze zijn erop gemaakt dat we je als reiziger zoveel mogelijk flexibiliteit geven.</a:t>
          </a:r>
          <a:br>
            <a:rPr lang="es-ES"/>
          </a:br>
          <a:br>
            <a:rPr lang="es-ES"/>
          </a:br>
          <a:r>
            <a:rPr lang="es-ES" sz="1100" b="1" i="0">
              <a:solidFill>
                <a:schemeClr val="dk1"/>
              </a:solidFill>
              <a:effectLst/>
              <a:latin typeface="+mn-lt"/>
              <a:ea typeface="+mn-ea"/>
              <a:cs typeface="+mn-cs"/>
            </a:rPr>
            <a:t>Onze Corona voorwaarden</a:t>
          </a:r>
          <a:r>
            <a:rPr lang="es-ES" sz="1100" b="0" i="0">
              <a:solidFill>
                <a:schemeClr val="dk1"/>
              </a:solidFill>
              <a:effectLst/>
              <a:latin typeface="+mn-lt"/>
              <a:ea typeface="+mn-ea"/>
              <a:cs typeface="+mn-cs"/>
            </a:rPr>
            <a:t> De aanbetaling (40%) dient pas gedaan te worden zodra Andalusië op een geel reisadvies staat. Verwachting in de maand mei. De restbetaling (60%) vindt, in plaats van 8 weken voor vertrek (normaliter), pas 3 weken voor vertrek plaats, als er zicht is dat het gele reisadvies ook stand houdt. </a:t>
          </a:r>
        </a:p>
        <a:p>
          <a:r>
            <a:rPr lang="es-ES" sz="1100" b="0" i="0">
              <a:solidFill>
                <a:schemeClr val="dk1"/>
              </a:solidFill>
              <a:effectLst/>
              <a:latin typeface="+mn-lt"/>
              <a:ea typeface="+mn-ea"/>
              <a:cs typeface="+mn-cs"/>
            </a:rPr>
            <a:t>Als je wil omboeken naar een andere reisdatum, ook al is er een geel reisadvies en kan er gereist worden, is ook mogelijk tot 3 weken voor vertrek. </a:t>
          </a:r>
        </a:p>
        <a:p>
          <a:r>
            <a:rPr lang="es-ES" sz="1100" b="0" i="0">
              <a:solidFill>
                <a:schemeClr val="dk1"/>
              </a:solidFill>
              <a:effectLst/>
              <a:latin typeface="+mn-lt"/>
              <a:ea typeface="+mn-ea"/>
              <a:cs typeface="+mn-cs"/>
            </a:rPr>
            <a:t>Bij een negatief reisadvies (oranje) annuleren wij de reis maximaal 1 week voor vertrek en volgt er direct een terugstorting van de reissom (geen voucher). Kortom, wij dragen het financiële risico als de reis niet door kan gaan. </a:t>
          </a:r>
        </a:p>
        <a:p>
          <a:r>
            <a:rPr lang="es-ES" sz="1100" b="0" i="0">
              <a:solidFill>
                <a:schemeClr val="dk1"/>
              </a:solidFill>
              <a:effectLst/>
              <a:latin typeface="+mn-lt"/>
              <a:ea typeface="+mn-ea"/>
              <a:cs typeface="+mn-cs"/>
            </a:rPr>
            <a:t>Ik ben benieuwd of bovenstaande voorwaarden voldoende rust en vertrouwen geven om een reis te boeken. Mis je nog iets, laat het ons weten en dan kijken we naar de opties.</a:t>
          </a:r>
        </a:p>
        <a:p>
          <a:endParaRPr lang="es-ES" sz="1100" b="0" i="0">
            <a:solidFill>
              <a:schemeClr val="dk1"/>
            </a:solidFill>
            <a:effectLst/>
            <a:latin typeface="+mn-lt"/>
            <a:ea typeface="+mn-ea"/>
            <a:cs typeface="+mn-cs"/>
          </a:endParaRPr>
        </a:p>
        <a:p>
          <a:r>
            <a:rPr lang="es-ES" sz="1100" b="0" i="0">
              <a:solidFill>
                <a:schemeClr val="dk1"/>
              </a:solidFill>
              <a:effectLst/>
              <a:latin typeface="+mn-lt"/>
              <a:ea typeface="+mn-ea"/>
              <a:cs typeface="+mn-cs"/>
            </a:rPr>
            <a:t>In de bijlage tref je de accommodaties voor jullie reis door Andalusië. We hebben overal twee opties om uit te kiezen. Er is altijd minimaal één optie die al reeds in de offerteprijs is meegenomen en een andere optie als upgrade variant. </a:t>
          </a:r>
          <a:br>
            <a:rPr lang="es-ES"/>
          </a:br>
          <a:br>
            <a:rPr lang="es-ES"/>
          </a:br>
          <a:r>
            <a:rPr lang="es-ES" sz="1100" b="0" i="0">
              <a:solidFill>
                <a:schemeClr val="dk1"/>
              </a:solidFill>
              <a:effectLst/>
              <a:latin typeface="+mn-lt"/>
              <a:ea typeface="+mn-ea"/>
              <a:cs typeface="+mn-cs"/>
            </a:rPr>
            <a:t>We komen uit op </a:t>
          </a:r>
          <a:r>
            <a:rPr lang="es-ES" sz="1100" b="1" i="0">
              <a:solidFill>
                <a:schemeClr val="dk1"/>
              </a:solidFill>
              <a:effectLst/>
              <a:latin typeface="+mn-lt"/>
              <a:ea typeface="+mn-ea"/>
              <a:cs typeface="+mn-cs"/>
            </a:rPr>
            <a:t>1195 euro p.p.</a:t>
          </a:r>
          <a:r>
            <a:rPr lang="es-ES" sz="1100" b="0" i="0">
              <a:solidFill>
                <a:schemeClr val="dk1"/>
              </a:solidFill>
              <a:effectLst/>
              <a:latin typeface="+mn-lt"/>
              <a:ea typeface="+mn-ea"/>
              <a:cs typeface="+mn-cs"/>
            </a:rPr>
            <a:t> inclusief retourvlucht met ruimbaggage, de huurauto type Ford Fiësta en een keuze uit de accommodaties in de bijlage inclusief ontbijt. </a:t>
          </a:r>
          <a:br>
            <a:rPr lang="es-ES"/>
          </a:br>
          <a:br>
            <a:rPr lang="es-ES"/>
          </a:br>
          <a:r>
            <a:rPr lang="es-ES" sz="1100" b="0" i="0">
              <a:solidFill>
                <a:schemeClr val="dk1"/>
              </a:solidFill>
              <a:effectLst/>
              <a:latin typeface="+mn-lt"/>
              <a:ea typeface="+mn-ea"/>
              <a:cs typeface="+mn-cs"/>
            </a:rPr>
            <a:t>Mochten jullie nog willen besparen op dit bedrag kunnen we naar eenvoudigere accommodaties. We kunnen ook wat luxere accommodaties bieden, alsmede een grotere huurauto indien gewenst. </a:t>
          </a:r>
          <a:br>
            <a:rPr lang="es-ES"/>
          </a:br>
          <a:br>
            <a:rPr lang="es-ES"/>
          </a:br>
          <a:r>
            <a:rPr lang="es-ES" sz="1100" b="0" i="0">
              <a:solidFill>
                <a:schemeClr val="dk1"/>
              </a:solidFill>
              <a:effectLst/>
              <a:latin typeface="+mn-lt"/>
              <a:ea typeface="+mn-ea"/>
              <a:cs typeface="+mn-cs"/>
            </a:rPr>
            <a:t>We zijn benieuwd of we voor jullie op het goede spoor zitten en we vernemen graag jullie accommodatievoorkeur. We zullen dan de prijsofferte verder meer in detail uitwerken. </a:t>
          </a:r>
          <a:br>
            <a:rPr lang="es-ES"/>
          </a:br>
          <a:br>
            <a:rPr lang="es-ES"/>
          </a:br>
          <a:r>
            <a:rPr lang="es-ES" sz="1100" b="0" i="0">
              <a:solidFill>
                <a:schemeClr val="dk1"/>
              </a:solidFill>
              <a:effectLst/>
              <a:latin typeface="+mn-lt"/>
              <a:ea typeface="+mn-ea"/>
              <a:cs typeface="+mn-cs"/>
            </a:rPr>
            <a:t>We zijn uiteraard ook bereikbaar om het reisplan telefonisch door te nemen op 020-2214178.</a:t>
          </a:r>
        </a:p>
        <a:p>
          <a:endParaRPr lang="es-ES" sz="1100" b="0" i="0">
            <a:solidFill>
              <a:schemeClr val="dk1"/>
            </a:solidFill>
            <a:effectLst/>
            <a:latin typeface="+mn-lt"/>
            <a:ea typeface="+mn-ea"/>
            <a:cs typeface="+mn-cs"/>
          </a:endParaRPr>
        </a:p>
        <a:p>
          <a:r>
            <a:rPr lang="es-ES" sz="1100" b="0" i="1">
              <a:solidFill>
                <a:schemeClr val="dk1"/>
              </a:solidFill>
              <a:effectLst/>
              <a:latin typeface="+mn-lt"/>
              <a:ea typeface="+mn-ea"/>
              <a:cs typeface="+mn-cs"/>
            </a:rPr>
            <a:t>Onze voorkeuren voor de locaties:</a:t>
          </a:r>
          <a:br>
            <a:rPr lang="es-ES" sz="1100" b="0" i="1">
              <a:solidFill>
                <a:schemeClr val="dk1"/>
              </a:solidFill>
              <a:effectLst/>
              <a:latin typeface="+mn-lt"/>
              <a:ea typeface="+mn-ea"/>
              <a:cs typeface="+mn-cs"/>
            </a:rPr>
          </a:br>
          <a:br>
            <a:rPr lang="es-ES" sz="1100" b="0" i="1">
              <a:solidFill>
                <a:schemeClr val="dk1"/>
              </a:solidFill>
              <a:effectLst/>
              <a:latin typeface="+mn-lt"/>
              <a:ea typeface="+mn-ea"/>
              <a:cs typeface="+mn-cs"/>
            </a:rPr>
          </a:br>
          <a:r>
            <a:rPr lang="es-ES" sz="1100" i="1">
              <a:solidFill>
                <a:schemeClr val="dk1"/>
              </a:solidFill>
              <a:effectLst/>
              <a:latin typeface="+mn-lt"/>
              <a:ea typeface="+mn-ea"/>
              <a:cs typeface="+mn-cs"/>
            </a:rPr>
            <a:t>El Chorro - optie 1 (in het dorpje)</a:t>
          </a:r>
          <a:endParaRPr lang="es-ES" i="1">
            <a:effectLst/>
          </a:endParaRPr>
        </a:p>
        <a:p>
          <a:r>
            <a:rPr lang="es-ES" sz="1100" b="0" i="1" u="none" strike="noStrike">
              <a:solidFill>
                <a:schemeClr val="dk1"/>
              </a:solidFill>
              <a:effectLst/>
              <a:latin typeface="+mn-lt"/>
              <a:ea typeface="+mn-ea"/>
              <a:cs typeface="+mn-cs"/>
            </a:rPr>
            <a:t>Ronda: optie 2 hotel met zwembad</a:t>
          </a:r>
          <a:endParaRPr lang="es-ES" b="0" i="1" u="none" strike="noStrike">
            <a:effectLst/>
          </a:endParaRPr>
        </a:p>
        <a:p>
          <a:r>
            <a:rPr lang="es-ES" sz="1100" b="0" i="1" u="none" strike="noStrike">
              <a:solidFill>
                <a:schemeClr val="dk1"/>
              </a:solidFill>
              <a:effectLst/>
              <a:latin typeface="+mn-lt"/>
              <a:ea typeface="+mn-ea"/>
              <a:cs typeface="+mn-cs"/>
            </a:rPr>
            <a:t>Costa da Luz optie 2 hotel met zwembad. (Extra 58 euro pp)</a:t>
          </a:r>
          <a:endParaRPr lang="es-ES" b="0" i="1" u="none" strike="noStrike">
            <a:effectLst/>
          </a:endParaRPr>
        </a:p>
        <a:p>
          <a:r>
            <a:rPr lang="es-ES" sz="1100" b="0" i="1" u="none" strike="noStrike">
              <a:solidFill>
                <a:schemeClr val="dk1"/>
              </a:solidFill>
              <a:effectLst/>
              <a:latin typeface="+mn-lt"/>
              <a:ea typeface="+mn-ea"/>
              <a:cs typeface="+mn-cs"/>
            </a:rPr>
            <a:t>Sevilla: optie 1</a:t>
          </a:r>
          <a:endParaRPr lang="es-ES" b="0" i="1" u="none" strike="noStrike">
            <a:effectLst/>
          </a:endParaRPr>
        </a:p>
        <a:p>
          <a:r>
            <a:rPr lang="es-ES" sz="1100" b="0" i="1" u="none" strike="noStrike">
              <a:solidFill>
                <a:schemeClr val="dk1"/>
              </a:solidFill>
              <a:effectLst/>
              <a:latin typeface="+mn-lt"/>
              <a:ea typeface="+mn-ea"/>
              <a:cs typeface="+mn-cs"/>
            </a:rPr>
            <a:t>Olijvenstreek: optie 1, in het dorpje</a:t>
          </a:r>
          <a:endParaRPr lang="es-ES" b="0" i="1" u="none" strike="noStrike">
            <a:effectLst/>
          </a:endParaRPr>
        </a:p>
        <a:p>
          <a:r>
            <a:rPr lang="es-ES" sz="1100" b="0" i="1" u="none" strike="noStrike">
              <a:solidFill>
                <a:schemeClr val="dk1"/>
              </a:solidFill>
              <a:effectLst/>
              <a:latin typeface="+mn-lt"/>
              <a:ea typeface="+mn-ea"/>
              <a:cs typeface="+mn-cs"/>
            </a:rPr>
            <a:t>Granada ook buiten de stad</a:t>
          </a:r>
          <a:endParaRPr lang="es-ES" b="0" i="1" u="none" strike="noStrike">
            <a:effectLst/>
          </a:endParaRPr>
        </a:p>
        <a:p>
          <a:r>
            <a:rPr lang="es-ES" sz="1100" b="0" i="1" u="none" strike="noStrike">
              <a:solidFill>
                <a:schemeClr val="dk1"/>
              </a:solidFill>
              <a:effectLst/>
              <a:latin typeface="+mn-lt"/>
              <a:ea typeface="+mn-ea"/>
              <a:cs typeface="+mn-cs"/>
            </a:rPr>
            <a:t>Nerja optie 1 (in offerte)</a:t>
          </a:r>
          <a:endParaRPr lang="es-ES" b="0" i="1" u="none" strike="noStrike">
            <a:effectLst/>
          </a:endParaRPr>
        </a:p>
        <a:p>
          <a:endParaRPr lang="es-ES" sz="1100" b="1" i="1"/>
        </a:p>
        <a:p>
          <a:br>
            <a:rPr lang="es-ES" sz="1100" b="1" i="1"/>
          </a:br>
          <a:r>
            <a:rPr lang="es-ES" sz="1100" b="1" i="1"/>
            <a:t>OFFERTE MAIL GESTUURD</a:t>
          </a:r>
        </a:p>
        <a:p>
          <a:endParaRPr lang="es-ES" sz="1100" b="1" i="1"/>
        </a:p>
        <a:p>
          <a:r>
            <a:rPr lang="es-ES" sz="1100" b="0" i="1">
              <a:solidFill>
                <a:schemeClr val="dk1"/>
              </a:solidFill>
              <a:effectLst/>
              <a:latin typeface="+mn-lt"/>
              <a:ea typeface="+mn-ea"/>
              <a:cs typeface="+mn-cs"/>
            </a:rPr>
            <a:t>We zijn akkoord met de offerte en zien uit naar de vakantie. Laten we hopen dat het door kan gaan</a:t>
          </a:r>
          <a:r>
            <a:rPr lang="es-ES" sz="1100" b="0" i="0">
              <a:solidFill>
                <a:schemeClr val="dk1"/>
              </a:solidFill>
              <a:effectLst/>
              <a:latin typeface="+mn-lt"/>
              <a:ea typeface="+mn-ea"/>
              <a:cs typeface="+mn-cs"/>
            </a:rPr>
            <a:t>.</a:t>
          </a:r>
        </a:p>
        <a:p>
          <a:br>
            <a:rPr lang="es-ES" sz="1100" b="0" i="0">
              <a:solidFill>
                <a:schemeClr val="dk1"/>
              </a:solidFill>
              <a:effectLst/>
              <a:latin typeface="+mn-lt"/>
              <a:ea typeface="+mn-ea"/>
              <a:cs typeface="+mn-cs"/>
            </a:rPr>
          </a:br>
          <a:endParaRPr lang="es-ES" sz="1100" b="1" i="1"/>
        </a:p>
      </xdr:txBody>
    </xdr:sp>
    <xdr:clientData/>
  </xdr:twoCellAnchor>
  <xdr:twoCellAnchor>
    <xdr:from>
      <xdr:col>5</xdr:col>
      <xdr:colOff>0</xdr:colOff>
      <xdr:row>70</xdr:row>
      <xdr:rowOff>0</xdr:rowOff>
    </xdr:from>
    <xdr:to>
      <xdr:col>8</xdr:col>
      <xdr:colOff>981075</xdr:colOff>
      <xdr:row>93</xdr:row>
      <xdr:rowOff>11906</xdr:rowOff>
    </xdr:to>
    <xdr:sp macro="" textlink="">
      <xdr:nvSpPr>
        <xdr:cNvPr id="7" name="7 CuadroTexto">
          <a:extLst>
            <a:ext uri="{FF2B5EF4-FFF2-40B4-BE49-F238E27FC236}">
              <a16:creationId xmlns:a16="http://schemas.microsoft.com/office/drawing/2014/main" id="{E24BCD6E-6E94-42AF-9853-1D0CE9862E63}"/>
            </a:ext>
          </a:extLst>
        </xdr:cNvPr>
        <xdr:cNvSpPr txBox="1"/>
      </xdr:nvSpPr>
      <xdr:spPr>
        <a:xfrm>
          <a:off x="6905625" y="14658975"/>
          <a:ext cx="6105525" cy="439340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baseline="0"/>
            <a:t>Afgesproken accommodaties met klant en aantal nachten (zie PO aanvragen tabblad en check, emailuitwisseling en Bijlage of bij websitereis zie website)</a:t>
          </a:r>
        </a:p>
        <a:p>
          <a:br>
            <a:rPr lang="es-ES" sz="1600" b="0" baseline="0"/>
          </a:br>
          <a:r>
            <a:rPr lang="es-ES" sz="1200" b="0" baseline="0"/>
            <a:t>27-29 Juli: El Chorro - Casa el Chorro (twee nachten) - 1 eenpersoonskamer en 1x twin kamer</a:t>
          </a:r>
          <a:br>
            <a:rPr lang="es-ES" sz="1200" b="0" baseline="0"/>
          </a:br>
          <a:r>
            <a:rPr lang="es-ES" sz="1200" b="0" baseline="0"/>
            <a:t>29-31 juli: Ronda - Ronda Moments (twee nachten) </a:t>
          </a:r>
          <a:r>
            <a:rPr lang="es-ES" sz="1100" b="0" baseline="0">
              <a:solidFill>
                <a:schemeClr val="dk1"/>
              </a:solidFill>
              <a:effectLst/>
              <a:latin typeface="+mn-lt"/>
              <a:ea typeface="+mn-ea"/>
              <a:cs typeface="+mn-cs"/>
            </a:rPr>
            <a:t>- 1 eenpersoonskamer en 1x twin kamer</a:t>
          </a:r>
          <a:br>
            <a:rPr lang="es-ES" sz="1600" b="0" baseline="0"/>
          </a:br>
          <a:r>
            <a:rPr lang="es-ES" sz="1100" b="0" baseline="0">
              <a:solidFill>
                <a:schemeClr val="dk1"/>
              </a:solidFill>
              <a:effectLst/>
              <a:latin typeface="+mn-lt"/>
              <a:ea typeface="+mn-ea"/>
              <a:cs typeface="+mn-cs"/>
            </a:rPr>
            <a:t>31 juli - 2 augustus: Vejer da la Frontera - Meson do Sancho (twee nachten) - 1 eenpersoonskamer en 1x twin kamer</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2-4 augustus: Sevilla - Patio de la Alameda (twee nachten) - 1 eenpersoonskamer en 1x twin kamer</a:t>
          </a:r>
          <a:endParaRPr lang="es-ES" sz="1600" b="0" baseline="0"/>
        </a:p>
        <a:p>
          <a:r>
            <a:rPr lang="es-ES" sz="1100" b="0" baseline="0">
              <a:solidFill>
                <a:schemeClr val="dk1"/>
              </a:solidFill>
              <a:effectLst/>
              <a:latin typeface="+mn-lt"/>
              <a:ea typeface="+mn-ea"/>
              <a:cs typeface="+mn-cs"/>
            </a:rPr>
            <a:t>4-6 augustus: Olijvenstreek - Hotel Zuhayra (twee nachten) - 1 eenpersoonskamer en 1x twin kamer</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6-8 augustus: Granada - la Garapa (twee nachten) - 1 eenpersoonskamer en 1x twin kamer</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8-10 augustus: Nerja- Oyo Apartamentos (twee nachten) - 1 eenpersoonskamer en 1x twin kamer</a:t>
          </a:r>
        </a:p>
        <a:p>
          <a:endParaRPr lang="es-E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S" sz="1400" b="1" baseline="0">
              <a:solidFill>
                <a:schemeClr val="dk1"/>
              </a:solidFill>
              <a:effectLst/>
              <a:latin typeface="+mn-lt"/>
              <a:ea typeface="+mn-ea"/>
              <a:cs typeface="+mn-cs"/>
            </a:rPr>
            <a:t>Afgesproken autotype: </a:t>
          </a:r>
          <a:r>
            <a:rPr lang="es-ES" sz="1400" b="0" baseline="0">
              <a:solidFill>
                <a:schemeClr val="dk1"/>
              </a:solidFill>
              <a:effectLst/>
              <a:latin typeface="+mn-lt"/>
              <a:ea typeface="+mn-ea"/>
              <a:cs typeface="+mn-cs"/>
            </a:rPr>
            <a:t>Peugeot 208 </a:t>
          </a:r>
          <a:br>
            <a:rPr lang="es-ES" sz="1400" b="1" baseline="0">
              <a:solidFill>
                <a:schemeClr val="dk1"/>
              </a:solidFill>
              <a:effectLst/>
              <a:latin typeface="+mn-lt"/>
              <a:ea typeface="+mn-ea"/>
              <a:cs typeface="+mn-cs"/>
            </a:rPr>
          </a:br>
          <a:r>
            <a:rPr lang="es-ES" sz="1400" b="1" baseline="0">
              <a:solidFill>
                <a:schemeClr val="dk1"/>
              </a:solidFill>
              <a:effectLst/>
              <a:latin typeface="+mn-lt"/>
              <a:ea typeface="+mn-ea"/>
              <a:cs typeface="+mn-cs"/>
            </a:rPr>
            <a:t>Verzekering: </a:t>
          </a:r>
          <a:r>
            <a:rPr lang="es-ES" sz="1400" b="0" baseline="0">
              <a:solidFill>
                <a:schemeClr val="dk1"/>
              </a:solidFill>
              <a:effectLst/>
              <a:latin typeface="+mn-lt"/>
              <a:ea typeface="+mn-ea"/>
              <a:cs typeface="+mn-cs"/>
            </a:rPr>
            <a:t>All-risk</a:t>
          </a:r>
          <a:br>
            <a:rPr lang="es-ES" sz="1400" b="0" baseline="0">
              <a:solidFill>
                <a:schemeClr val="dk1"/>
              </a:solidFill>
              <a:effectLst/>
              <a:latin typeface="+mn-lt"/>
              <a:ea typeface="+mn-ea"/>
              <a:cs typeface="+mn-cs"/>
            </a:rPr>
          </a:br>
          <a:br>
            <a:rPr lang="es-ES" sz="1400" b="0" baseline="0">
              <a:solidFill>
                <a:schemeClr val="dk1"/>
              </a:solidFill>
              <a:effectLst/>
              <a:latin typeface="+mn-lt"/>
              <a:ea typeface="+mn-ea"/>
              <a:cs typeface="+mn-cs"/>
            </a:rPr>
          </a:br>
          <a:r>
            <a:rPr lang="es-ES" sz="1400" b="1" baseline="0">
              <a:solidFill>
                <a:schemeClr val="dk1"/>
              </a:solidFill>
              <a:effectLst/>
              <a:latin typeface="+mn-lt"/>
              <a:ea typeface="+mn-ea"/>
              <a:cs typeface="+mn-cs"/>
            </a:rPr>
            <a:t>Naam websitereis indien van toepassing: </a:t>
          </a:r>
          <a:r>
            <a:rPr lang="es-ES" sz="1400" b="0" baseline="0">
              <a:solidFill>
                <a:schemeClr val="dk1"/>
              </a:solidFill>
              <a:effectLst/>
              <a:latin typeface="+mn-lt"/>
              <a:ea typeface="+mn-ea"/>
              <a:cs typeface="+mn-cs"/>
            </a:rPr>
            <a:t>bijv. 8-daagse fly drive oost Andalusië</a:t>
          </a:r>
          <a:br>
            <a:rPr lang="es-ES" sz="1400" b="1" baseline="0">
              <a:solidFill>
                <a:schemeClr val="dk1"/>
              </a:solidFill>
              <a:effectLst/>
              <a:latin typeface="+mn-lt"/>
              <a:ea typeface="+mn-ea"/>
              <a:cs typeface="+mn-cs"/>
            </a:rPr>
          </a:br>
          <a:endParaRPr lang="es-ES" sz="1400">
            <a:effectLst/>
          </a:endParaRPr>
        </a:p>
        <a:p>
          <a:r>
            <a:rPr lang="es-ES" sz="1400" b="1"/>
            <a:t>Extra</a:t>
          </a:r>
          <a:r>
            <a:rPr lang="es-ES" sz="1400" b="1" baseline="0"/>
            <a:t> activiteiten om bij te boeken</a:t>
          </a:r>
          <a:br>
            <a:rPr lang="es-ES" sz="1400" b="1" baseline="0"/>
          </a:br>
          <a:r>
            <a:rPr lang="es-ES" sz="1400" b="1" baseline="0"/>
            <a:t>- </a:t>
          </a:r>
          <a:r>
            <a:rPr lang="es-ES" sz="1200" b="0" baseline="0"/>
            <a:t>Voorbeeld: Fietshuur en kaart op de Via Verde</a:t>
          </a:r>
          <a:br>
            <a:rPr lang="es-ES" sz="1200" b="0" baseline="0"/>
          </a:br>
          <a:r>
            <a:rPr lang="es-ES" sz="1200" b="0" baseline="0"/>
            <a:t>- Voorbeeld: Tapaswandeling in Granadan</a:t>
          </a:r>
          <a:endParaRPr lang="es-ES" sz="1400" b="1"/>
        </a:p>
      </xdr:txBody>
    </xdr:sp>
    <xdr:clientData/>
  </xdr:twoCellAnchor>
  <xdr:twoCellAnchor>
    <xdr:from>
      <xdr:col>5</xdr:col>
      <xdr:colOff>0</xdr:colOff>
      <xdr:row>94</xdr:row>
      <xdr:rowOff>83342</xdr:rowOff>
    </xdr:from>
    <xdr:to>
      <xdr:col>8</xdr:col>
      <xdr:colOff>940593</xdr:colOff>
      <xdr:row>101</xdr:row>
      <xdr:rowOff>19049</xdr:rowOff>
    </xdr:to>
    <xdr:sp macro="" textlink="">
      <xdr:nvSpPr>
        <xdr:cNvPr id="8" name="4 CuadroTexto">
          <a:extLst>
            <a:ext uri="{FF2B5EF4-FFF2-40B4-BE49-F238E27FC236}">
              <a16:creationId xmlns:a16="http://schemas.microsoft.com/office/drawing/2014/main" id="{4721F3DA-4FEF-4DA1-82A7-2F3F22CF91CD}"/>
            </a:ext>
          </a:extLst>
        </xdr:cNvPr>
        <xdr:cNvSpPr txBox="1"/>
      </xdr:nvSpPr>
      <xdr:spPr>
        <a:xfrm>
          <a:off x="6905625" y="19314317"/>
          <a:ext cx="6065043" cy="1269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b="1" i="0">
              <a:solidFill>
                <a:schemeClr val="dk1"/>
              </a:solidFill>
              <a:effectLst/>
              <a:latin typeface="+mn-lt"/>
              <a:ea typeface="+mn-ea"/>
              <a:cs typeface="+mn-cs"/>
            </a:rPr>
            <a:t>AKKOORD VAN KLANT</a:t>
          </a:r>
          <a:r>
            <a:rPr lang="es-ES" sz="1100" b="1" i="0" baseline="0">
              <a:solidFill>
                <a:schemeClr val="dk1"/>
              </a:solidFill>
              <a:effectLst/>
              <a:latin typeface="+mn-lt"/>
              <a:ea typeface="+mn-ea"/>
              <a:cs typeface="+mn-cs"/>
            </a:rPr>
            <a:t> OP DIT VLUCHTSCHEMA </a:t>
          </a:r>
          <a:endParaRPr lang="es-ES" sz="1100" b="1" i="0">
            <a:solidFill>
              <a:schemeClr val="dk1"/>
            </a:solidFill>
            <a:effectLst/>
            <a:latin typeface="+mn-lt"/>
            <a:ea typeface="+mn-ea"/>
            <a:cs typeface="+mn-cs"/>
          </a:endParaRPr>
        </a:p>
        <a:p>
          <a:endParaRPr lang="es-ES" sz="1100" b="1" i="0">
            <a:solidFill>
              <a:schemeClr val="dk1"/>
            </a:solidFill>
            <a:effectLst/>
            <a:latin typeface="+mn-lt"/>
            <a:ea typeface="+mn-ea"/>
            <a:cs typeface="+mn-cs"/>
          </a:endParaRPr>
        </a:p>
        <a:p>
          <a:r>
            <a:rPr lang="es-ES" sz="1100" b="0" i="0" u="sng">
              <a:solidFill>
                <a:schemeClr val="dk1"/>
              </a:solidFill>
              <a:effectLst/>
              <a:latin typeface="+mn-lt"/>
              <a:ea typeface="+mn-ea"/>
              <a:cs typeface="+mn-cs"/>
            </a:rPr>
            <a:t>Vluchtschema</a:t>
          </a:r>
          <a:br>
            <a:rPr lang="es-ES" sz="1100">
              <a:solidFill>
                <a:schemeClr val="dk1"/>
              </a:solidFill>
              <a:effectLst/>
              <a:latin typeface="+mn-lt"/>
              <a:ea typeface="+mn-ea"/>
              <a:cs typeface="+mn-cs"/>
            </a:rPr>
          </a:br>
          <a:r>
            <a:rPr lang="es-ES" sz="1100" b="0" i="0">
              <a:solidFill>
                <a:schemeClr val="dk1"/>
              </a:solidFill>
              <a:effectLst/>
              <a:latin typeface="+mn-lt"/>
              <a:ea typeface="+mn-ea"/>
              <a:cs typeface="+mn-cs"/>
            </a:rPr>
            <a:t>27 juli: Amsterdam - Málaga 07:40-10:50</a:t>
          </a:r>
          <a:br>
            <a:rPr lang="es-ES" sz="1100">
              <a:solidFill>
                <a:schemeClr val="dk1"/>
              </a:solidFill>
              <a:effectLst/>
              <a:latin typeface="+mn-lt"/>
              <a:ea typeface="+mn-ea"/>
              <a:cs typeface="+mn-cs"/>
            </a:rPr>
          </a:br>
          <a:r>
            <a:rPr lang="es-ES" sz="1100" b="0" i="0">
              <a:solidFill>
                <a:schemeClr val="dk1"/>
              </a:solidFill>
              <a:effectLst/>
              <a:latin typeface="+mn-lt"/>
              <a:ea typeface="+mn-ea"/>
              <a:cs typeface="+mn-cs"/>
            </a:rPr>
            <a:t>10 augustus: Málaga - Amsterdam 11:40-14:50 </a:t>
          </a:r>
        </a:p>
        <a:p>
          <a:endParaRPr lang="es-ES" sz="1100" b="1" i="0">
            <a:solidFill>
              <a:schemeClr val="dk1"/>
            </a:solidFill>
            <a:effectLst/>
            <a:latin typeface="+mn-lt"/>
            <a:ea typeface="+mn-ea"/>
            <a:cs typeface="+mn-cs"/>
          </a:endParaRPr>
        </a:p>
      </xdr:txBody>
    </xdr:sp>
    <xdr:clientData/>
  </xdr:twoCellAnchor>
  <xdr:twoCellAnchor>
    <xdr:from>
      <xdr:col>5</xdr:col>
      <xdr:colOff>0</xdr:colOff>
      <xdr:row>102</xdr:row>
      <xdr:rowOff>0</xdr:rowOff>
    </xdr:from>
    <xdr:to>
      <xdr:col>8</xdr:col>
      <xdr:colOff>981075</xdr:colOff>
      <xdr:row>124</xdr:row>
      <xdr:rowOff>92868</xdr:rowOff>
    </xdr:to>
    <xdr:sp macro="" textlink="">
      <xdr:nvSpPr>
        <xdr:cNvPr id="9" name="7 CuadroTexto">
          <a:extLst>
            <a:ext uri="{FF2B5EF4-FFF2-40B4-BE49-F238E27FC236}">
              <a16:creationId xmlns:a16="http://schemas.microsoft.com/office/drawing/2014/main" id="{CFB2C0B3-3F5F-41A1-9459-9F8DDF7B32F8}"/>
            </a:ext>
          </a:extLst>
        </xdr:cNvPr>
        <xdr:cNvSpPr txBox="1"/>
      </xdr:nvSpPr>
      <xdr:spPr>
        <a:xfrm>
          <a:off x="6905625" y="20754975"/>
          <a:ext cx="6105525" cy="4283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ROUTE</a:t>
          </a:r>
          <a:r>
            <a:rPr lang="es-ES" sz="1100" b="1" baseline="0"/>
            <a:t> VAN DE REIS (kopie uit bijlage of van websitereis) </a:t>
          </a:r>
        </a:p>
        <a:p>
          <a:endParaRPr lang="es-ES" sz="11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1533525</xdr:colOff>
      <xdr:row>8</xdr:row>
      <xdr:rowOff>19050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3714750" y="21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0</xdr:col>
      <xdr:colOff>33336</xdr:colOff>
      <xdr:row>6</xdr:row>
      <xdr:rowOff>185736</xdr:rowOff>
    </xdr:from>
    <xdr:to>
      <xdr:col>4</xdr:col>
      <xdr:colOff>1119186</xdr:colOff>
      <xdr:row>60</xdr:row>
      <xdr:rowOff>11906</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33336" y="2650330"/>
          <a:ext cx="6205538" cy="10113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i="0">
              <a:solidFill>
                <a:schemeClr val="dk1"/>
              </a:solidFill>
              <a:effectLst/>
              <a:latin typeface="+mn-lt"/>
              <a:ea typeface="+mn-ea"/>
              <a:cs typeface="+mn-cs"/>
            </a:rPr>
            <a:t>Stap 1: Reiswensen</a:t>
          </a:r>
          <a:r>
            <a:rPr lang="es-ES" sz="1600" b="1" i="0" baseline="0">
              <a:solidFill>
                <a:schemeClr val="dk1"/>
              </a:solidFill>
              <a:effectLst/>
              <a:latin typeface="+mn-lt"/>
              <a:ea typeface="+mn-ea"/>
              <a:cs typeface="+mn-cs"/>
            </a:rPr>
            <a:t> van de klant (Hello Ella formulier, offerte/maatwerk formulier email, telefoonnotities etc. </a:t>
          </a:r>
        </a:p>
        <a:p>
          <a:endParaRPr lang="es-ES" sz="1100" b="1" i="0" baseline="0">
            <a:solidFill>
              <a:schemeClr val="dk1"/>
            </a:solidFill>
            <a:effectLst/>
            <a:latin typeface="+mn-lt"/>
            <a:ea typeface="+mn-ea"/>
            <a:cs typeface="+mn-cs"/>
          </a:endParaRPr>
        </a:p>
        <a:p>
          <a:endParaRPr lang="es-ES" sz="1100" b="1" i="0">
            <a:solidFill>
              <a:schemeClr val="dk1"/>
            </a:solidFill>
            <a:effectLst/>
            <a:latin typeface="+mn-lt"/>
            <a:ea typeface="+mn-ea"/>
            <a:cs typeface="+mn-cs"/>
          </a:endParaRPr>
        </a:p>
      </xdr:txBody>
    </xdr:sp>
    <xdr:clientData/>
  </xdr:twoCellAnchor>
  <xdr:twoCellAnchor>
    <xdr:from>
      <xdr:col>5</xdr:col>
      <xdr:colOff>21432</xdr:colOff>
      <xdr:row>7</xdr:row>
      <xdr:rowOff>26191</xdr:rowOff>
    </xdr:from>
    <xdr:to>
      <xdr:col>8</xdr:col>
      <xdr:colOff>1059657</xdr:colOff>
      <xdr:row>68</xdr:row>
      <xdr:rowOff>154781</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6927057" y="2681285"/>
          <a:ext cx="6157913" cy="11749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600" b="1" i="0" baseline="0">
              <a:solidFill>
                <a:schemeClr val="dk1"/>
              </a:solidFill>
              <a:effectLst/>
              <a:latin typeface="+mn-lt"/>
              <a:ea typeface="+mn-ea"/>
              <a:cs typeface="+mn-cs"/>
            </a:rPr>
            <a:t>Prijsofferte door verkoopafdeling gestuurd waar klant OK op heeft gegeven </a:t>
          </a:r>
          <a:br>
            <a:rPr lang="es-ES" sz="1600" b="1" i="0" baseline="0">
              <a:solidFill>
                <a:schemeClr val="dk1"/>
              </a:solidFill>
              <a:effectLst/>
              <a:latin typeface="+mn-lt"/>
              <a:ea typeface="+mn-ea"/>
              <a:cs typeface="+mn-cs"/>
            </a:rPr>
          </a:br>
          <a:br>
            <a:rPr lang="es-ES" sz="1600" b="1" i="0" baseline="0">
              <a:solidFill>
                <a:schemeClr val="dk1"/>
              </a:solidFill>
              <a:effectLst/>
              <a:latin typeface="+mn-lt"/>
              <a:ea typeface="+mn-ea"/>
              <a:cs typeface="+mn-cs"/>
            </a:rPr>
          </a:br>
          <a:r>
            <a:rPr lang="es-ES" sz="1400" b="1" i="0" baseline="0">
              <a:solidFill>
                <a:schemeClr val="dk1"/>
              </a:solidFill>
              <a:effectLst/>
              <a:latin typeface="+mn-lt"/>
              <a:ea typeface="+mn-ea"/>
              <a:cs typeface="+mn-cs"/>
            </a:rPr>
            <a:t>Naam + datum bestand op Dropbox: </a:t>
          </a:r>
          <a:br>
            <a:rPr lang="es-ES" sz="1400" b="1" i="1" baseline="0">
              <a:solidFill>
                <a:schemeClr val="dk1"/>
              </a:solidFill>
              <a:effectLst/>
              <a:latin typeface="+mn-lt"/>
              <a:ea typeface="+mn-ea"/>
              <a:cs typeface="+mn-cs"/>
            </a:rPr>
          </a:br>
          <a:endParaRPr lang="es-ES" sz="1400" b="1" i="1" baseline="0">
            <a:solidFill>
              <a:schemeClr val="dk1"/>
            </a:solidFill>
            <a:effectLst/>
            <a:latin typeface="+mn-lt"/>
            <a:ea typeface="+mn-ea"/>
            <a:cs typeface="+mn-cs"/>
          </a:endParaRPr>
        </a:p>
        <a:p>
          <a:r>
            <a:rPr lang="es-ES" sz="1400" b="1" i="0" baseline="0">
              <a:solidFill>
                <a:schemeClr val="dk1"/>
              </a:solidFill>
              <a:effectLst/>
              <a:latin typeface="+mn-lt"/>
              <a:ea typeface="+mn-ea"/>
              <a:cs typeface="+mn-cs"/>
            </a:rPr>
            <a:t>Naam + datum e-mail verkoopafdeling: </a:t>
          </a:r>
          <a:br>
            <a:rPr lang="es-ES" sz="1600" b="1" i="1" baseline="0">
              <a:solidFill>
                <a:schemeClr val="dk1"/>
              </a:solidFill>
              <a:effectLst/>
              <a:latin typeface="+mn-lt"/>
              <a:ea typeface="+mn-ea"/>
              <a:cs typeface="+mn-cs"/>
            </a:rPr>
          </a:br>
          <a:br>
            <a:rPr lang="es-ES" sz="1600" b="1" i="1" baseline="0">
              <a:solidFill>
                <a:schemeClr val="dk1"/>
              </a:solidFill>
              <a:effectLst/>
              <a:latin typeface="+mn-lt"/>
              <a:ea typeface="+mn-ea"/>
              <a:cs typeface="+mn-cs"/>
            </a:rPr>
          </a:br>
          <a:endParaRPr lang="es-ES" sz="1100"/>
        </a:p>
      </xdr:txBody>
    </xdr:sp>
    <xdr:clientData/>
  </xdr:twoCellAnchor>
  <xdr:twoCellAnchor>
    <xdr:from>
      <xdr:col>8</xdr:col>
      <xdr:colOff>1540669</xdr:colOff>
      <xdr:row>6</xdr:row>
      <xdr:rowOff>188117</xdr:rowOff>
    </xdr:from>
    <xdr:to>
      <xdr:col>12</xdr:col>
      <xdr:colOff>202407</xdr:colOff>
      <xdr:row>74</xdr:row>
      <xdr:rowOff>0</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13565982" y="2652711"/>
          <a:ext cx="5257800" cy="12765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b="1" u="none">
              <a:solidFill>
                <a:schemeClr val="dk1"/>
              </a:solidFill>
              <a:effectLst/>
              <a:latin typeface="+mn-lt"/>
              <a:ea typeface="+mn-ea"/>
              <a:cs typeface="+mn-cs"/>
            </a:rPr>
            <a:t>Interview</a:t>
          </a:r>
          <a:r>
            <a:rPr lang="nl-NL" sz="1600" b="1" u="none" baseline="0">
              <a:solidFill>
                <a:schemeClr val="dk1"/>
              </a:solidFill>
              <a:effectLst/>
              <a:latin typeface="+mn-lt"/>
              <a:ea typeface="+mn-ea"/>
              <a:cs typeface="+mn-cs"/>
            </a:rPr>
            <a:t> vragen om te stellen aan verkoper</a:t>
          </a:r>
          <a:br>
            <a:rPr lang="nl-NL" sz="1600" b="1" u="none" baseline="0">
              <a:solidFill>
                <a:schemeClr val="dk1"/>
              </a:solidFill>
              <a:effectLst/>
              <a:latin typeface="+mn-lt"/>
              <a:ea typeface="+mn-ea"/>
              <a:cs typeface="+mn-cs"/>
            </a:rPr>
          </a:br>
          <a:br>
            <a:rPr lang="nl-NL" sz="1600" b="1" u="none" baseline="0">
              <a:solidFill>
                <a:schemeClr val="dk1"/>
              </a:solidFill>
              <a:effectLst/>
              <a:latin typeface="+mn-lt"/>
              <a:ea typeface="+mn-ea"/>
              <a:cs typeface="+mn-cs"/>
            </a:rPr>
          </a:br>
          <a:r>
            <a:rPr lang="nl-NL" sz="1200" b="1" u="none" baseline="0">
              <a:solidFill>
                <a:schemeClr val="dk1"/>
              </a:solidFill>
              <a:effectLst/>
              <a:latin typeface="+mn-lt"/>
              <a:ea typeface="+mn-ea"/>
              <a:cs typeface="+mn-cs"/>
            </a:rPr>
            <a:t>Checklijst voor verkoop assistent om voor te bereiden: </a:t>
          </a:r>
          <a:br>
            <a:rPr lang="nl-NL" sz="1200" b="1" u="none" baseline="0">
              <a:solidFill>
                <a:schemeClr val="dk1"/>
              </a:solidFill>
              <a:effectLst/>
              <a:latin typeface="+mn-lt"/>
              <a:ea typeface="+mn-ea"/>
              <a:cs typeface="+mn-cs"/>
            </a:rPr>
          </a:br>
          <a:r>
            <a:rPr lang="nl-NL" sz="1200" b="1" u="none" baseline="0">
              <a:solidFill>
                <a:schemeClr val="dk1"/>
              </a:solidFill>
              <a:effectLst/>
              <a:latin typeface="+mn-lt"/>
              <a:ea typeface="+mn-ea"/>
              <a:cs typeface="+mn-cs"/>
            </a:rPr>
            <a:t>- </a:t>
          </a:r>
          <a:r>
            <a:rPr lang="nl-NL" sz="1200" b="0" u="none" baseline="0">
              <a:solidFill>
                <a:schemeClr val="dk1"/>
              </a:solidFill>
              <a:effectLst/>
              <a:latin typeface="+mn-lt"/>
              <a:ea typeface="+mn-ea"/>
              <a:cs typeface="+mn-cs"/>
            </a:rPr>
            <a:t>Hebben de klanten schriftelijk de accommodaties bevestigd (indien we opties geboden hebben)? </a:t>
          </a:r>
          <a:endParaRPr lang="nl-NL" sz="1200" b="0" i="1" u="none" baseline="0">
            <a:solidFill>
              <a:schemeClr val="dk1"/>
            </a:solidFill>
            <a:effectLst/>
            <a:latin typeface="+mn-lt"/>
            <a:ea typeface="+mn-ea"/>
            <a:cs typeface="+mn-cs"/>
          </a:endParaRPr>
        </a:p>
        <a:p>
          <a:r>
            <a:rPr lang="nl-NL" sz="1200" b="0" u="none" baseline="0">
              <a:solidFill>
                <a:schemeClr val="dk1"/>
              </a:solidFill>
              <a:effectLst/>
              <a:latin typeface="+mn-lt"/>
              <a:ea typeface="+mn-ea"/>
              <a:cs typeface="+mn-cs"/>
            </a:rPr>
            <a:t>- Is het aantal kamers en type kamers (eenpersoons, driepersoons, appartement, sofa etc.) gecommuniceerd aan klant? </a:t>
          </a:r>
          <a:r>
            <a:rPr lang="nl-NL" sz="1200" b="0" i="1" u="none" baseline="0">
              <a:solidFill>
                <a:schemeClr val="dk1"/>
              </a:solidFill>
              <a:effectLst/>
              <a:latin typeface="+mn-lt"/>
              <a:ea typeface="+mn-ea"/>
              <a:cs typeface="+mn-cs"/>
            </a:rPr>
            <a:t>. </a:t>
          </a:r>
        </a:p>
        <a:p>
          <a:r>
            <a:rPr lang="nl-NL" sz="1200" b="0" u="none" baseline="0">
              <a:solidFill>
                <a:schemeClr val="dk1"/>
              </a:solidFill>
              <a:effectLst/>
              <a:latin typeface="+mn-lt"/>
              <a:ea typeface="+mn-ea"/>
              <a:cs typeface="+mn-cs"/>
            </a:rPr>
            <a:t>- Als de klant geen accommodaties zijn voorgesteld, staan wel de data per locatie in het klantendossier? Bijv. Ja, het was een websitereis en de data zijn erin gezet.</a:t>
          </a:r>
        </a:p>
        <a:p>
          <a:r>
            <a:rPr lang="es-ES" sz="1100" baseline="0">
              <a:solidFill>
                <a:schemeClr val="dk1"/>
              </a:solidFill>
              <a:effectLst/>
              <a:latin typeface="+mn-lt"/>
              <a:ea typeface="+mn-ea"/>
              <a:cs typeface="+mn-cs"/>
            </a:rPr>
            <a:t>- Hebben klanten specifieke accommodatiewensen geuit in het emailcontact met verkoper? Zo ja, wat vonden ze belangrijk? </a:t>
          </a:r>
        </a:p>
        <a:p>
          <a:endParaRPr lang="nl-NL" sz="1200" b="0" u="none" baseline="0">
            <a:solidFill>
              <a:schemeClr val="dk1"/>
            </a:solidFill>
            <a:effectLst/>
            <a:latin typeface="+mn-lt"/>
            <a:ea typeface="+mn-ea"/>
            <a:cs typeface="+mn-cs"/>
          </a:endParaRPr>
        </a:p>
        <a:p>
          <a:r>
            <a:rPr lang="nl-NL" sz="1200" b="1" u="none" baseline="0">
              <a:solidFill>
                <a:schemeClr val="dk1"/>
              </a:solidFill>
              <a:effectLst/>
              <a:latin typeface="+mn-lt"/>
              <a:ea typeface="+mn-ea"/>
              <a:cs typeface="+mn-cs"/>
            </a:rPr>
            <a:t>Vragen voor de verkoper:</a:t>
          </a:r>
          <a:br>
            <a:rPr lang="nl-NL" sz="1200" b="0" u="none" baseline="0">
              <a:solidFill>
                <a:schemeClr val="dk1"/>
              </a:solidFill>
              <a:effectLst/>
              <a:latin typeface="+mn-lt"/>
              <a:ea typeface="+mn-ea"/>
              <a:cs typeface="+mn-cs"/>
            </a:rPr>
          </a:br>
          <a:r>
            <a:rPr lang="es-ES" sz="1100">
              <a:solidFill>
                <a:schemeClr val="dk1"/>
              </a:solidFill>
              <a:effectLst/>
              <a:latin typeface="+mn-lt"/>
              <a:ea typeface="+mn-ea"/>
              <a:cs typeface="+mn-cs"/>
            </a:rPr>
            <a:t>- Is</a:t>
          </a:r>
          <a:r>
            <a:rPr lang="es-ES" sz="1100" baseline="0">
              <a:solidFill>
                <a:schemeClr val="dk1"/>
              </a:solidFill>
              <a:effectLst/>
              <a:latin typeface="+mn-lt"/>
              <a:ea typeface="+mn-ea"/>
              <a:cs typeface="+mn-cs"/>
            </a:rPr>
            <a:t> het een website reis of vast pakket (Ecktiv) of een reis op maat? </a:t>
          </a:r>
          <a:endParaRPr lang="en-AI">
            <a:effectLst/>
          </a:endParaRPr>
        </a:p>
        <a:p>
          <a:r>
            <a:rPr lang="es-ES" sz="1100" baseline="0">
              <a:solidFill>
                <a:schemeClr val="dk1"/>
              </a:solidFill>
              <a:effectLst/>
              <a:latin typeface="+mn-lt"/>
              <a:ea typeface="+mn-ea"/>
              <a:cs typeface="+mn-cs"/>
            </a:rPr>
            <a:t>- Waar ging het bij deze boeking om? 1. Lage prijs? (dus geen verwachtingen omtrent bijzondere accommodaties) 2. Snel boeken? (last-minute of weekje er tussen uit, zonder veel hoge verwachtingen). 3. De ideale reisroute en programma? (veel verwachtingen omtrent accommodaties, lokale tips en activiteiten). 4. Ontzorgen? (groepsreizen bijv. waarbij de logistiek perfect moet lopen en informatievoorziening op vouchers en bij partners doorgelopen dient te worden op perfectie). </a:t>
          </a:r>
          <a:endParaRPr lang="en-AI">
            <a:effectLst/>
          </a:endParaRPr>
        </a:p>
        <a:p>
          <a:pPr eaLnBrk="1" fontAlgn="auto" latinLnBrk="0" hangingPunct="1"/>
          <a:r>
            <a:rPr lang="es-ES" sz="1100" baseline="0">
              <a:solidFill>
                <a:schemeClr val="dk1"/>
              </a:solidFill>
              <a:effectLst/>
              <a:latin typeface="+mn-lt"/>
              <a:ea typeface="+mn-ea"/>
              <a:cs typeface="+mn-cs"/>
            </a:rPr>
            <a:t>- Vind de verkoper dat we iets extra´s moeten leveren om de klant een tevreden ervaring te geven? </a:t>
          </a:r>
          <a:endParaRPr lang="en-AI">
            <a:effectLst/>
          </a:endParaRPr>
        </a:p>
        <a:p>
          <a:pPr eaLnBrk="1" fontAlgn="auto" latinLnBrk="0" hangingPunct="1"/>
          <a:r>
            <a:rPr lang="es-ES" sz="1100" baseline="0">
              <a:solidFill>
                <a:schemeClr val="dk1"/>
              </a:solidFill>
              <a:effectLst/>
              <a:latin typeface="+mn-lt"/>
              <a:ea typeface="+mn-ea"/>
              <a:cs typeface="+mn-cs"/>
            </a:rPr>
            <a:t>- Vind de verkoper dat er extra tijd gespendeerd moet worden aan het kiezen van een kamer in de accommodatie of mag alles ingekocht worden via een beddenbank?</a:t>
          </a:r>
        </a:p>
        <a:p>
          <a:pPr eaLnBrk="1" fontAlgn="auto" latinLnBrk="0" hangingPunct="1"/>
          <a:endParaRPr lang="es-ES" sz="1100" baseline="0">
            <a:solidFill>
              <a:schemeClr val="dk1"/>
            </a:solidFill>
            <a:effectLst/>
            <a:latin typeface="+mn-lt"/>
            <a:ea typeface="+mn-ea"/>
            <a:cs typeface="+mn-cs"/>
          </a:endParaRPr>
        </a:p>
        <a:p>
          <a:r>
            <a:rPr lang="nl-NL" sz="1100" b="0" baseline="0">
              <a:solidFill>
                <a:schemeClr val="dk1"/>
              </a:solidFill>
              <a:effectLst/>
              <a:latin typeface="+mn-lt"/>
              <a:ea typeface="+mn-ea"/>
              <a:cs typeface="+mn-cs"/>
            </a:rPr>
            <a:t>- Als er activiteiten zijn bijgeboekt: Bij welke partner dienen ze worden ingekocht?</a:t>
          </a:r>
          <a:endParaRPr lang="es-ES">
            <a:effectLst/>
          </a:endParaRPr>
        </a:p>
        <a:p>
          <a:r>
            <a:rPr lang="nl-NL" sz="1100" b="0" baseline="0">
              <a:solidFill>
                <a:schemeClr val="dk1"/>
              </a:solidFill>
              <a:effectLst/>
              <a:latin typeface="+mn-lt"/>
              <a:ea typeface="+mn-ea"/>
              <a:cs typeface="+mn-cs"/>
            </a:rPr>
            <a:t>- Als er transfers bij zitten: Bij welke partner dient dit te worden ingekocht en dienen er stops gemaakt te worden of alleen A naar B gereden te worden. </a:t>
          </a:r>
          <a:endParaRPr lang="es-ES">
            <a:effectLst/>
          </a:endParaRPr>
        </a:p>
        <a:p>
          <a:r>
            <a:rPr lang="nl-NL" sz="1100">
              <a:solidFill>
                <a:schemeClr val="dk1"/>
              </a:solidFill>
              <a:effectLst/>
              <a:latin typeface="+mn-lt"/>
              <a:ea typeface="+mn-ea"/>
              <a:cs typeface="+mn-cs"/>
            </a:rPr>
            <a:t>- Gaat het om het kleinste en goedkoopste automodel (Toyota Igo bijv.) omdat reizigers laag budget hebben en met twee personen zijn? Of dient de auto comfortabeler te zijn omdat pax meer willen betalen voor een middenklasse auto en is de reissom hoger?</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 Als er treinreizen zijn, willen pax een vroege trein of juist later in de middag om nog een ochtend iets van de stad te zien en welk treinstation moet er gekozen worden (bij meerdere opties)?</a:t>
          </a:r>
          <a:br>
            <a:rPr lang="es-ES" sz="1100" baseline="0">
              <a:solidFill>
                <a:schemeClr val="dk1"/>
              </a:solidFill>
              <a:effectLst/>
              <a:latin typeface="+mn-lt"/>
              <a:ea typeface="+mn-ea"/>
              <a:cs typeface="+mn-cs"/>
            </a:rPr>
          </a:br>
          <a:br>
            <a:rPr lang="es-ES" sz="1100" baseline="0">
              <a:solidFill>
                <a:schemeClr val="dk1"/>
              </a:solidFill>
              <a:effectLst/>
              <a:latin typeface="+mn-lt"/>
              <a:ea typeface="+mn-ea"/>
              <a:cs typeface="+mn-cs"/>
            </a:rPr>
          </a:br>
          <a:r>
            <a:rPr lang="es-ES" sz="1100" b="1" baseline="0">
              <a:solidFill>
                <a:schemeClr val="dk1"/>
              </a:solidFill>
              <a:effectLst/>
              <a:latin typeface="+mn-lt"/>
              <a:ea typeface="+mn-ea"/>
              <a:cs typeface="+mn-cs"/>
            </a:rPr>
            <a:t>OPMB voorbereiding door verkoop assistent (selectie op chronologische volgorde van de reis)</a:t>
          </a:r>
          <a:br>
            <a:rPr lang="es-ES" sz="1100" b="1" baseline="0">
              <a:solidFill>
                <a:schemeClr val="dk1"/>
              </a:solidFill>
              <a:effectLst/>
              <a:latin typeface="+mn-lt"/>
              <a:ea typeface="+mn-ea"/>
              <a:cs typeface="+mn-cs"/>
            </a:rPr>
          </a:b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Regio´s bezienswaardigheden invullen (waar ze zich bewegen)</a:t>
          </a:r>
          <a:br>
            <a:rPr lang="es-ES" sz="1100" b="1" baseline="0">
              <a:solidFill>
                <a:schemeClr val="dk1"/>
              </a:solidFill>
              <a:effectLst/>
              <a:latin typeface="+mn-lt"/>
              <a:ea typeface="+mn-ea"/>
              <a:cs typeface="+mn-cs"/>
            </a:rPr>
          </a:br>
          <a:br>
            <a:rPr lang="es-ES" sz="1100" b="0" baseline="0">
              <a:solidFill>
                <a:schemeClr val="dk1"/>
              </a:solidFill>
              <a:effectLst/>
              <a:latin typeface="+mn-lt"/>
              <a:ea typeface="+mn-ea"/>
              <a:cs typeface="+mn-cs"/>
            </a:rPr>
          </a:br>
          <a:br>
            <a:rPr lang="es-ES" sz="1100" b="0" baseline="0">
              <a:solidFill>
                <a:schemeClr val="dk1"/>
              </a:solidFill>
              <a:effectLst/>
              <a:latin typeface="+mn-lt"/>
              <a:ea typeface="+mn-ea"/>
              <a:cs typeface="+mn-cs"/>
            </a:rPr>
          </a:br>
          <a:br>
            <a:rPr lang="es-ES" sz="1100" b="0" baseline="0">
              <a:solidFill>
                <a:schemeClr val="dk1"/>
              </a:solidFill>
              <a:effectLst/>
              <a:latin typeface="+mn-lt"/>
              <a:ea typeface="+mn-ea"/>
              <a:cs typeface="+mn-cs"/>
            </a:rPr>
          </a:br>
          <a:r>
            <a:rPr lang="es-ES" sz="1100" b="1" baseline="0">
              <a:solidFill>
                <a:schemeClr val="dk1"/>
              </a:solidFill>
              <a:effectLst/>
              <a:latin typeface="+mn-lt"/>
              <a:ea typeface="+mn-ea"/>
              <a:cs typeface="+mn-cs"/>
            </a:rPr>
            <a:t>Bestemmingsinformatie (waar ze slapen)</a:t>
          </a:r>
          <a:br>
            <a:rPr lang="es-ES" sz="1100" b="1" baseline="0">
              <a:solidFill>
                <a:schemeClr val="dk1"/>
              </a:solidFill>
              <a:effectLst/>
              <a:latin typeface="+mn-lt"/>
              <a:ea typeface="+mn-ea"/>
              <a:cs typeface="+mn-cs"/>
            </a:rPr>
          </a:br>
          <a:br>
            <a:rPr lang="es-ES" sz="1100" b="0" baseline="0">
              <a:solidFill>
                <a:schemeClr val="dk1"/>
              </a:solidFill>
              <a:effectLst/>
              <a:latin typeface="+mn-lt"/>
              <a:ea typeface="+mn-ea"/>
              <a:cs typeface="+mn-cs"/>
            </a:rPr>
          </a:br>
          <a:br>
            <a:rPr lang="es-ES" sz="1100" b="0" baseline="0">
              <a:solidFill>
                <a:schemeClr val="dk1"/>
              </a:solidFill>
              <a:effectLst/>
              <a:latin typeface="+mn-lt"/>
              <a:ea typeface="+mn-ea"/>
              <a:cs typeface="+mn-cs"/>
            </a:rPr>
          </a:br>
          <a:r>
            <a:rPr lang="es-ES" sz="1100" b="1" baseline="0">
              <a:solidFill>
                <a:schemeClr val="dk1"/>
              </a:solidFill>
              <a:effectLst/>
              <a:latin typeface="+mn-lt"/>
              <a:ea typeface="+mn-ea"/>
              <a:cs typeface="+mn-cs"/>
            </a:rPr>
            <a:t>Trajecten (wat ze rijden) </a:t>
          </a:r>
          <a:br>
            <a:rPr lang="es-ES" sz="1100" b="1" baseline="0">
              <a:solidFill>
                <a:schemeClr val="dk1"/>
              </a:solidFill>
              <a:effectLst/>
              <a:latin typeface="+mn-lt"/>
              <a:ea typeface="+mn-ea"/>
              <a:cs typeface="+mn-cs"/>
            </a:rPr>
          </a:br>
          <a:endParaRPr lang="es-ES" sz="1100" b="1" baseline="0">
            <a:solidFill>
              <a:schemeClr val="dk1"/>
            </a:solidFill>
            <a:effectLst/>
            <a:latin typeface="+mn-lt"/>
            <a:ea typeface="+mn-ea"/>
            <a:cs typeface="+mn-cs"/>
          </a:endParaRPr>
        </a:p>
        <a:p>
          <a:pPr eaLnBrk="1" fontAlgn="auto" latinLnBrk="0" hangingPunct="1"/>
          <a:r>
            <a:rPr lang="es-ES" sz="1100" b="0" baseline="0">
              <a:solidFill>
                <a:schemeClr val="dk1"/>
              </a:solidFill>
              <a:effectLst/>
              <a:latin typeface="+mn-lt"/>
              <a:ea typeface="+mn-ea"/>
              <a:cs typeface="+mn-cs"/>
            </a:rPr>
            <a:t>- Dienen er nog alternatieve regio´s te worden toegevoegd voor de klant?</a:t>
          </a:r>
          <a:br>
            <a:rPr lang="es-ES" sz="1100" b="0" baseline="0">
              <a:solidFill>
                <a:schemeClr val="dk1"/>
              </a:solidFill>
              <a:effectLst/>
              <a:latin typeface="+mn-lt"/>
              <a:ea typeface="+mn-ea"/>
              <a:cs typeface="+mn-cs"/>
            </a:rPr>
          </a:br>
          <a:endParaRPr lang="es-ES" sz="1100" b="0" baseline="0">
            <a:solidFill>
              <a:schemeClr val="dk1"/>
            </a:solidFill>
            <a:effectLst/>
            <a:latin typeface="+mn-lt"/>
            <a:ea typeface="+mn-ea"/>
            <a:cs typeface="+mn-cs"/>
          </a:endParaRPr>
        </a:p>
        <a:p>
          <a:pPr eaLnBrk="1" fontAlgn="auto" latinLnBrk="0" hangingPunct="1"/>
          <a:endParaRPr lang="es-ES" sz="1100" b="0" baseline="0">
            <a:solidFill>
              <a:schemeClr val="dk1"/>
            </a:solidFill>
            <a:effectLst/>
            <a:latin typeface="+mn-lt"/>
            <a:ea typeface="+mn-ea"/>
            <a:cs typeface="+mn-cs"/>
          </a:endParaRPr>
        </a:p>
        <a:p>
          <a:pPr eaLnBrk="1" fontAlgn="auto" latinLnBrk="0" hangingPunct="1"/>
          <a:endParaRPr lang="en-AI" b="1">
            <a:effectLst/>
          </a:endParaRPr>
        </a:p>
      </xdr:txBody>
    </xdr:sp>
    <xdr:clientData/>
  </xdr:twoCellAnchor>
  <xdr:twoCellAnchor>
    <xdr:from>
      <xdr:col>0</xdr:col>
      <xdr:colOff>76199</xdr:colOff>
      <xdr:row>60</xdr:row>
      <xdr:rowOff>145254</xdr:rowOff>
    </xdr:from>
    <xdr:to>
      <xdr:col>4</xdr:col>
      <xdr:colOff>1057274</xdr:colOff>
      <xdr:row>146</xdr:row>
      <xdr:rowOff>83343</xdr:rowOff>
    </xdr:to>
    <xdr:sp macro="" textlink="">
      <xdr:nvSpPr>
        <xdr:cNvPr id="9" name="7 CuadroTexto">
          <a:extLst>
            <a:ext uri="{FF2B5EF4-FFF2-40B4-BE49-F238E27FC236}">
              <a16:creationId xmlns:a16="http://schemas.microsoft.com/office/drawing/2014/main" id="{D6FEDD03-1F7D-435D-BDD6-DC062A279CF7}"/>
            </a:ext>
          </a:extLst>
        </xdr:cNvPr>
        <xdr:cNvSpPr txBox="1"/>
      </xdr:nvSpPr>
      <xdr:spPr>
        <a:xfrm>
          <a:off x="76199" y="12896848"/>
          <a:ext cx="6100763" cy="16321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i="0">
              <a:solidFill>
                <a:schemeClr val="dk1"/>
              </a:solidFill>
              <a:effectLst/>
              <a:latin typeface="+mn-lt"/>
              <a:ea typeface="+mn-ea"/>
              <a:cs typeface="+mn-cs"/>
            </a:rPr>
            <a:t>Stap 2: Toevoegingen</a:t>
          </a:r>
          <a:r>
            <a:rPr lang="es-ES" sz="1600" b="1" i="0" baseline="0">
              <a:solidFill>
                <a:schemeClr val="dk1"/>
              </a:solidFill>
              <a:effectLst/>
              <a:latin typeface="+mn-lt"/>
              <a:ea typeface="+mn-ea"/>
              <a:cs typeface="+mn-cs"/>
            </a:rPr>
            <a:t> van de klant  uit e-mail/telefoongesprekken vóór boeking (emailuitwisseling)</a:t>
          </a:r>
          <a:br>
            <a:rPr lang="es-ES" sz="1600" b="1" i="0" baseline="0">
              <a:solidFill>
                <a:schemeClr val="dk1"/>
              </a:solidFill>
              <a:effectLst/>
              <a:latin typeface="+mn-lt"/>
              <a:ea typeface="+mn-ea"/>
              <a:cs typeface="+mn-cs"/>
            </a:rPr>
          </a:br>
          <a:br>
            <a:rPr lang="es-ES" sz="1600" b="1" i="0" baseline="0">
              <a:solidFill>
                <a:schemeClr val="dk1"/>
              </a:solidFill>
              <a:effectLst/>
              <a:latin typeface="+mn-lt"/>
              <a:ea typeface="+mn-ea"/>
              <a:cs typeface="+mn-cs"/>
            </a:rPr>
          </a:br>
          <a:endParaRPr lang="es-ES" sz="1100" b="1" i="1"/>
        </a:p>
      </xdr:txBody>
    </xdr:sp>
    <xdr:clientData/>
  </xdr:twoCellAnchor>
  <xdr:twoCellAnchor>
    <xdr:from>
      <xdr:col>5</xdr:col>
      <xdr:colOff>0</xdr:colOff>
      <xdr:row>70</xdr:row>
      <xdr:rowOff>0</xdr:rowOff>
    </xdr:from>
    <xdr:to>
      <xdr:col>8</xdr:col>
      <xdr:colOff>981075</xdr:colOff>
      <xdr:row>93</xdr:row>
      <xdr:rowOff>11906</xdr:rowOff>
    </xdr:to>
    <xdr:sp macro="" textlink="">
      <xdr:nvSpPr>
        <xdr:cNvPr id="11" name="7 CuadroTexto">
          <a:extLst>
            <a:ext uri="{FF2B5EF4-FFF2-40B4-BE49-F238E27FC236}">
              <a16:creationId xmlns:a16="http://schemas.microsoft.com/office/drawing/2014/main" id="{1CA9F21A-3072-4E10-A454-4BFC934A3963}"/>
            </a:ext>
          </a:extLst>
        </xdr:cNvPr>
        <xdr:cNvSpPr txBox="1"/>
      </xdr:nvSpPr>
      <xdr:spPr>
        <a:xfrm>
          <a:off x="6905625" y="14656594"/>
          <a:ext cx="6100763" cy="439340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baseline="0"/>
            <a:t>Afgesproken accommodaties met klant en aantal nachten (zie PO aanvragen tabblad en check, emailuitwisseling en Bijlage of bij websitereis zie website)</a:t>
          </a:r>
        </a:p>
        <a:p>
          <a:br>
            <a:rPr lang="es-ES" sz="1600" b="0" baseline="0"/>
          </a:br>
          <a:endParaRPr lang="es-E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S" sz="1400" b="1" baseline="0">
              <a:solidFill>
                <a:schemeClr val="dk1"/>
              </a:solidFill>
              <a:effectLst/>
              <a:latin typeface="+mn-lt"/>
              <a:ea typeface="+mn-ea"/>
              <a:cs typeface="+mn-cs"/>
            </a:rPr>
            <a:t>Afgesproken autotype: </a:t>
          </a:r>
          <a:br>
            <a:rPr lang="es-ES" sz="1400" b="1" baseline="0">
              <a:solidFill>
                <a:schemeClr val="dk1"/>
              </a:solidFill>
              <a:effectLst/>
              <a:latin typeface="+mn-lt"/>
              <a:ea typeface="+mn-ea"/>
              <a:cs typeface="+mn-cs"/>
            </a:rPr>
          </a:br>
          <a:r>
            <a:rPr lang="es-ES" sz="1400" b="1" baseline="0">
              <a:solidFill>
                <a:schemeClr val="dk1"/>
              </a:solidFill>
              <a:effectLst/>
              <a:latin typeface="+mn-lt"/>
              <a:ea typeface="+mn-ea"/>
              <a:cs typeface="+mn-cs"/>
            </a:rPr>
            <a:t>Verzekering: </a:t>
          </a:r>
          <a:br>
            <a:rPr lang="es-ES" sz="1400" b="0" baseline="0">
              <a:solidFill>
                <a:schemeClr val="dk1"/>
              </a:solidFill>
              <a:effectLst/>
              <a:latin typeface="+mn-lt"/>
              <a:ea typeface="+mn-ea"/>
              <a:cs typeface="+mn-cs"/>
            </a:rPr>
          </a:br>
          <a:br>
            <a:rPr lang="es-ES" sz="1400" b="0" baseline="0">
              <a:solidFill>
                <a:schemeClr val="dk1"/>
              </a:solidFill>
              <a:effectLst/>
              <a:latin typeface="+mn-lt"/>
              <a:ea typeface="+mn-ea"/>
              <a:cs typeface="+mn-cs"/>
            </a:rPr>
          </a:br>
          <a:r>
            <a:rPr lang="es-ES" sz="1400" b="1" baseline="0">
              <a:solidFill>
                <a:schemeClr val="dk1"/>
              </a:solidFill>
              <a:effectLst/>
              <a:latin typeface="+mn-lt"/>
              <a:ea typeface="+mn-ea"/>
              <a:cs typeface="+mn-cs"/>
            </a:rPr>
            <a:t>Naam websitereis indien van toepassing: </a:t>
          </a:r>
          <a:br>
            <a:rPr lang="es-ES" sz="1400" b="1" baseline="0">
              <a:solidFill>
                <a:schemeClr val="dk1"/>
              </a:solidFill>
              <a:effectLst/>
              <a:latin typeface="+mn-lt"/>
              <a:ea typeface="+mn-ea"/>
              <a:cs typeface="+mn-cs"/>
            </a:rPr>
          </a:br>
          <a:endParaRPr lang="es-ES" sz="1400">
            <a:effectLst/>
          </a:endParaRPr>
        </a:p>
        <a:p>
          <a:r>
            <a:rPr lang="es-ES" sz="1400" b="1"/>
            <a:t>Extra</a:t>
          </a:r>
          <a:r>
            <a:rPr lang="es-ES" sz="1400" b="1" baseline="0"/>
            <a:t> activiteiten om bij te boeken</a:t>
          </a:r>
          <a:br>
            <a:rPr lang="es-ES" sz="1400" b="1" baseline="0"/>
          </a:br>
          <a:endParaRPr lang="es-ES" sz="1400" b="1"/>
        </a:p>
      </xdr:txBody>
    </xdr:sp>
    <xdr:clientData/>
  </xdr:twoCellAnchor>
  <xdr:twoCellAnchor>
    <xdr:from>
      <xdr:col>5</xdr:col>
      <xdr:colOff>0</xdr:colOff>
      <xdr:row>94</xdr:row>
      <xdr:rowOff>83342</xdr:rowOff>
    </xdr:from>
    <xdr:to>
      <xdr:col>8</xdr:col>
      <xdr:colOff>940593</xdr:colOff>
      <xdr:row>101</xdr:row>
      <xdr:rowOff>19049</xdr:rowOff>
    </xdr:to>
    <xdr:sp macro="" textlink="">
      <xdr:nvSpPr>
        <xdr:cNvPr id="12" name="4 CuadroTexto">
          <a:extLst>
            <a:ext uri="{FF2B5EF4-FFF2-40B4-BE49-F238E27FC236}">
              <a16:creationId xmlns:a16="http://schemas.microsoft.com/office/drawing/2014/main" id="{B4B2BCA5-161F-471E-8546-8FCCB34C042C}"/>
            </a:ext>
          </a:extLst>
        </xdr:cNvPr>
        <xdr:cNvSpPr txBox="1"/>
      </xdr:nvSpPr>
      <xdr:spPr>
        <a:xfrm>
          <a:off x="6905625" y="19311936"/>
          <a:ext cx="6060281" cy="1269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b="1" i="0">
              <a:solidFill>
                <a:schemeClr val="dk1"/>
              </a:solidFill>
              <a:effectLst/>
              <a:latin typeface="+mn-lt"/>
              <a:ea typeface="+mn-ea"/>
              <a:cs typeface="+mn-cs"/>
            </a:rPr>
            <a:t>AKKOORD VAN KLANT</a:t>
          </a:r>
          <a:r>
            <a:rPr lang="es-ES" sz="1100" b="1" i="0" baseline="0">
              <a:solidFill>
                <a:schemeClr val="dk1"/>
              </a:solidFill>
              <a:effectLst/>
              <a:latin typeface="+mn-lt"/>
              <a:ea typeface="+mn-ea"/>
              <a:cs typeface="+mn-cs"/>
            </a:rPr>
            <a:t> OP DIT VLUCHTSCHEMA </a:t>
          </a:r>
          <a:endParaRPr lang="es-ES" sz="1100" b="1" i="0">
            <a:solidFill>
              <a:schemeClr val="dk1"/>
            </a:solidFill>
            <a:effectLst/>
            <a:latin typeface="+mn-lt"/>
            <a:ea typeface="+mn-ea"/>
            <a:cs typeface="+mn-cs"/>
          </a:endParaRPr>
        </a:p>
        <a:p>
          <a:endParaRPr lang="es-ES" sz="1100" b="1" i="0">
            <a:solidFill>
              <a:schemeClr val="dk1"/>
            </a:solidFill>
            <a:effectLst/>
            <a:latin typeface="+mn-lt"/>
            <a:ea typeface="+mn-ea"/>
            <a:cs typeface="+mn-cs"/>
          </a:endParaRPr>
        </a:p>
        <a:p>
          <a:endParaRPr lang="es-ES" sz="1100" b="1" i="0">
            <a:solidFill>
              <a:schemeClr val="dk1"/>
            </a:solidFill>
            <a:effectLst/>
            <a:latin typeface="+mn-lt"/>
            <a:ea typeface="+mn-ea"/>
            <a:cs typeface="+mn-cs"/>
          </a:endParaRPr>
        </a:p>
      </xdr:txBody>
    </xdr:sp>
    <xdr:clientData/>
  </xdr:twoCellAnchor>
  <xdr:twoCellAnchor>
    <xdr:from>
      <xdr:col>5</xdr:col>
      <xdr:colOff>0</xdr:colOff>
      <xdr:row>102</xdr:row>
      <xdr:rowOff>0</xdr:rowOff>
    </xdr:from>
    <xdr:to>
      <xdr:col>8</xdr:col>
      <xdr:colOff>981075</xdr:colOff>
      <xdr:row>124</xdr:row>
      <xdr:rowOff>92868</xdr:rowOff>
    </xdr:to>
    <xdr:sp macro="" textlink="">
      <xdr:nvSpPr>
        <xdr:cNvPr id="13" name="7 CuadroTexto">
          <a:extLst>
            <a:ext uri="{FF2B5EF4-FFF2-40B4-BE49-F238E27FC236}">
              <a16:creationId xmlns:a16="http://schemas.microsoft.com/office/drawing/2014/main" id="{296A644C-4EEE-44CE-970C-0753B82DCF2F}"/>
            </a:ext>
          </a:extLst>
        </xdr:cNvPr>
        <xdr:cNvSpPr txBox="1"/>
      </xdr:nvSpPr>
      <xdr:spPr>
        <a:xfrm>
          <a:off x="6905625" y="20752594"/>
          <a:ext cx="6100763" cy="4283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ROUTE</a:t>
          </a:r>
          <a:r>
            <a:rPr lang="es-ES" sz="1100" b="1" baseline="0"/>
            <a:t> VAN DE REIS (kopie uit bijlage of van websitereis) </a:t>
          </a:r>
        </a:p>
        <a:p>
          <a:endParaRPr lang="es-ES" sz="1100" b="1"/>
        </a:p>
      </xdr:txBody>
    </xdr:sp>
    <xdr:clientData/>
  </xdr:twoCellAnchor>
  <xdr:oneCellAnchor>
    <xdr:from>
      <xdr:col>2</xdr:col>
      <xdr:colOff>1533525</xdr:colOff>
      <xdr:row>8</xdr:row>
      <xdr:rowOff>19050</xdr:rowOff>
    </xdr:from>
    <xdr:ext cx="184731" cy="264560"/>
    <xdr:sp macro="" textlink="">
      <xdr:nvSpPr>
        <xdr:cNvPr id="10" name="1 CuadroTexto">
          <a:extLst>
            <a:ext uri="{FF2B5EF4-FFF2-40B4-BE49-F238E27FC236}">
              <a16:creationId xmlns:a16="http://schemas.microsoft.com/office/drawing/2014/main" id="{A6A8C30D-FC6E-45A7-9D70-ED9950FF2B38}"/>
            </a:ext>
          </a:extLst>
        </xdr:cNvPr>
        <xdr:cNvSpPr txBox="1"/>
      </xdr:nvSpPr>
      <xdr:spPr>
        <a:xfrm>
          <a:off x="4070985" y="3173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0</xdr:col>
      <xdr:colOff>33336</xdr:colOff>
      <xdr:row>6</xdr:row>
      <xdr:rowOff>185736</xdr:rowOff>
    </xdr:from>
    <xdr:to>
      <xdr:col>4</xdr:col>
      <xdr:colOff>1119186</xdr:colOff>
      <xdr:row>60</xdr:row>
      <xdr:rowOff>11906</xdr:rowOff>
    </xdr:to>
    <xdr:sp macro="" textlink="">
      <xdr:nvSpPr>
        <xdr:cNvPr id="14" name="2 CuadroTexto">
          <a:extLst>
            <a:ext uri="{FF2B5EF4-FFF2-40B4-BE49-F238E27FC236}">
              <a16:creationId xmlns:a16="http://schemas.microsoft.com/office/drawing/2014/main" id="{F3C9335D-5E68-403F-92DF-A44001846438}"/>
            </a:ext>
          </a:extLst>
        </xdr:cNvPr>
        <xdr:cNvSpPr txBox="1"/>
      </xdr:nvSpPr>
      <xdr:spPr>
        <a:xfrm>
          <a:off x="33336" y="2974656"/>
          <a:ext cx="7280910" cy="9701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i="0">
              <a:solidFill>
                <a:srgbClr val="0070C0"/>
              </a:solidFill>
              <a:effectLst/>
              <a:latin typeface="+mn-lt"/>
              <a:ea typeface="+mn-ea"/>
              <a:cs typeface="+mn-cs"/>
            </a:rPr>
            <a:t>Stap 1: Reiswensen</a:t>
          </a:r>
          <a:r>
            <a:rPr lang="es-ES" sz="1600" b="1" i="0" baseline="0">
              <a:solidFill>
                <a:srgbClr val="0070C0"/>
              </a:solidFill>
              <a:effectLst/>
              <a:latin typeface="+mn-lt"/>
              <a:ea typeface="+mn-ea"/>
              <a:cs typeface="+mn-cs"/>
            </a:rPr>
            <a:t> van de klant (Hello Ella formulier, offerte/maatwerk formulier e-mail, telefoonnotities etc.): </a:t>
          </a:r>
        </a:p>
        <a:p>
          <a:endParaRPr lang="es-ES" sz="1100" b="1" i="0" baseline="0">
            <a:solidFill>
              <a:schemeClr val="dk1"/>
            </a:solidFill>
            <a:effectLst/>
            <a:latin typeface="+mn-lt"/>
            <a:ea typeface="+mn-ea"/>
            <a:cs typeface="+mn-cs"/>
          </a:endParaRPr>
        </a:p>
        <a:p>
          <a:endParaRPr lang="nl-NL">
            <a:effectLst/>
          </a:endParaRPr>
        </a:p>
        <a:p>
          <a:pPr eaLnBrk="1" fontAlgn="auto" latinLnBrk="0" hangingPunct="1"/>
          <a:r>
            <a:rPr lang="es-ES" sz="1400" b="1" i="0" baseline="0">
              <a:solidFill>
                <a:schemeClr val="dk1"/>
              </a:solidFill>
              <a:effectLst/>
              <a:latin typeface="+mn-lt"/>
              <a:ea typeface="+mn-ea"/>
              <a:cs typeface="+mn-cs"/>
            </a:rPr>
            <a:t>Datum Aanvraag ontvangen: </a:t>
          </a:r>
          <a:endParaRPr lang="nl-NL" sz="1400">
            <a:effectLst/>
          </a:endParaRPr>
        </a:p>
        <a:p>
          <a:pPr eaLnBrk="1" fontAlgn="auto" latinLnBrk="0" hangingPunct="1"/>
          <a:r>
            <a:rPr lang="es-ES" sz="1400" b="1" i="0" baseline="0">
              <a:solidFill>
                <a:schemeClr val="dk1"/>
              </a:solidFill>
              <a:effectLst/>
              <a:latin typeface="+mn-lt"/>
              <a:ea typeface="+mn-ea"/>
              <a:cs typeface="+mn-cs"/>
            </a:rPr>
            <a:t>Samenstelling: (Stel/groep (+7 pax)/ vrienden etc.):</a:t>
          </a:r>
          <a:endParaRPr lang="nl-NL" sz="1400">
            <a:effectLst/>
          </a:endParaRPr>
        </a:p>
        <a:p>
          <a:pPr eaLnBrk="1" fontAlgn="auto" latinLnBrk="0" hangingPunct="1"/>
          <a:r>
            <a:rPr lang="es-ES" sz="1400" b="1" i="0" baseline="0">
              <a:solidFill>
                <a:schemeClr val="dk1"/>
              </a:solidFill>
              <a:effectLst/>
              <a:latin typeface="+mn-lt"/>
              <a:ea typeface="+mn-ea"/>
              <a:cs typeface="+mn-cs"/>
            </a:rPr>
            <a:t>Reden reis?: (Teamuitje / Coaching / Huwelijksreis / anders....:</a:t>
          </a:r>
          <a:endParaRPr lang="nl-NL" sz="1400">
            <a:effectLst/>
          </a:endParaRPr>
        </a:p>
        <a:p>
          <a:endParaRPr lang="es-ES" sz="1100" b="1" i="0">
            <a:solidFill>
              <a:schemeClr val="dk1"/>
            </a:solidFill>
            <a:effectLst/>
            <a:latin typeface="+mn-lt"/>
            <a:ea typeface="+mn-ea"/>
            <a:cs typeface="+mn-cs"/>
          </a:endParaRPr>
        </a:p>
      </xdr:txBody>
    </xdr:sp>
    <xdr:clientData/>
  </xdr:twoCellAnchor>
  <xdr:twoCellAnchor>
    <xdr:from>
      <xdr:col>5</xdr:col>
      <xdr:colOff>21432</xdr:colOff>
      <xdr:row>7</xdr:row>
      <xdr:rowOff>26191</xdr:rowOff>
    </xdr:from>
    <xdr:to>
      <xdr:col>8</xdr:col>
      <xdr:colOff>1059657</xdr:colOff>
      <xdr:row>68</xdr:row>
      <xdr:rowOff>154781</xdr:rowOff>
    </xdr:to>
    <xdr:sp macro="" textlink="">
      <xdr:nvSpPr>
        <xdr:cNvPr id="15" name="3 CuadroTexto">
          <a:extLst>
            <a:ext uri="{FF2B5EF4-FFF2-40B4-BE49-F238E27FC236}">
              <a16:creationId xmlns:a16="http://schemas.microsoft.com/office/drawing/2014/main" id="{64708750-D7FC-4FF3-8D46-2BCBEEA6141E}"/>
            </a:ext>
          </a:extLst>
        </xdr:cNvPr>
        <xdr:cNvSpPr txBox="1"/>
      </xdr:nvSpPr>
      <xdr:spPr>
        <a:xfrm>
          <a:off x="8045292" y="2997991"/>
          <a:ext cx="6875145" cy="11284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600" b="1" i="0" baseline="0">
              <a:solidFill>
                <a:srgbClr val="0070C0"/>
              </a:solidFill>
              <a:effectLst/>
              <a:latin typeface="+mn-lt"/>
              <a:ea typeface="+mn-ea"/>
              <a:cs typeface="+mn-cs"/>
            </a:rPr>
            <a:t>Stap 3: Akkoord op prijsofferte</a:t>
          </a:r>
          <a:br>
            <a:rPr lang="es-ES" sz="1600" b="1" i="0" baseline="0">
              <a:solidFill>
                <a:srgbClr val="0070C0"/>
              </a:solidFill>
              <a:effectLst/>
              <a:latin typeface="+mn-lt"/>
              <a:ea typeface="+mn-ea"/>
              <a:cs typeface="+mn-cs"/>
            </a:rPr>
          </a:br>
          <a:br>
            <a:rPr lang="es-ES" sz="1100" b="1" i="0" baseline="0">
              <a:solidFill>
                <a:schemeClr val="dk1"/>
              </a:solidFill>
              <a:effectLst/>
              <a:latin typeface="+mn-lt"/>
              <a:ea typeface="+mn-ea"/>
              <a:cs typeface="+mn-cs"/>
            </a:rPr>
          </a:br>
          <a:r>
            <a:rPr lang="es-ES" sz="1100" b="1" i="0" baseline="0">
              <a:solidFill>
                <a:schemeClr val="dk1"/>
              </a:solidFill>
              <a:effectLst/>
              <a:latin typeface="+mn-lt"/>
              <a:ea typeface="+mn-ea"/>
              <a:cs typeface="+mn-cs"/>
            </a:rPr>
            <a:t>Naam + datum bestand op Dropbox en dagprogramma uitgelicht:                  / </a:t>
          </a:r>
          <a:br>
            <a:rPr lang="es-ES" sz="1100" b="1" i="1" baseline="0">
              <a:solidFill>
                <a:schemeClr val="dk1"/>
              </a:solidFill>
              <a:effectLst/>
              <a:latin typeface="+mn-lt"/>
              <a:ea typeface="+mn-ea"/>
              <a:cs typeface="+mn-cs"/>
            </a:rPr>
          </a:br>
          <a:endParaRPr lang="nl-NL" sz="1600">
            <a:effectLst/>
          </a:endParaRPr>
        </a:p>
        <a:p>
          <a:pPr eaLnBrk="1" fontAlgn="auto" latinLnBrk="0" hangingPunct="1"/>
          <a:r>
            <a:rPr lang="nl-NL" sz="1100" b="1">
              <a:solidFill>
                <a:schemeClr val="dk1"/>
              </a:solidFill>
              <a:effectLst/>
              <a:latin typeface="+mn-lt"/>
              <a:ea typeface="+mn-ea"/>
              <a:cs typeface="+mn-cs"/>
            </a:rPr>
            <a:t>Dagprogramma:</a:t>
          </a:r>
          <a:endParaRPr lang="nl-NL" sz="1600">
            <a:effectLst/>
          </a:endParaRPr>
        </a:p>
        <a:p>
          <a:pPr eaLnBrk="1" fontAlgn="auto" latinLnBrk="0" hangingPunct="1"/>
          <a:r>
            <a:rPr lang="es-ES" sz="1100" b="0" i="0" baseline="0">
              <a:solidFill>
                <a:schemeClr val="dk1"/>
              </a:solidFill>
              <a:effectLst/>
              <a:latin typeface="+mn-lt"/>
              <a:ea typeface="+mn-ea"/>
              <a:cs typeface="+mn-cs"/>
            </a:rPr>
            <a:t>Dag 1: Aankomst ....</a:t>
          </a:r>
          <a:endParaRPr lang="nl-NL" sz="1600">
            <a:effectLst/>
          </a:endParaRPr>
        </a:p>
        <a:p>
          <a:pPr eaLnBrk="1" fontAlgn="auto" latinLnBrk="0" hangingPunct="1"/>
          <a:r>
            <a:rPr lang="es-ES" sz="1100" b="0" i="0" baseline="0">
              <a:solidFill>
                <a:schemeClr val="dk1"/>
              </a:solidFill>
              <a:effectLst/>
              <a:latin typeface="+mn-lt"/>
              <a:ea typeface="+mn-ea"/>
              <a:cs typeface="+mn-cs"/>
            </a:rPr>
            <a:t>Dag 2:</a:t>
          </a:r>
          <a:endParaRPr lang="nl-NL" sz="1600">
            <a:effectLst/>
          </a:endParaRPr>
        </a:p>
        <a:p>
          <a:pPr eaLnBrk="1" fontAlgn="auto" latinLnBrk="0" hangingPunct="1"/>
          <a:r>
            <a:rPr lang="es-ES" sz="1100" b="1" i="1" baseline="0">
              <a:solidFill>
                <a:schemeClr val="dk1"/>
              </a:solidFill>
              <a:effectLst/>
              <a:latin typeface="+mn-lt"/>
              <a:ea typeface="+mn-ea"/>
              <a:cs typeface="+mn-cs"/>
            </a:rPr>
            <a:t>----</a:t>
          </a:r>
          <a:br>
            <a:rPr lang="es-ES" sz="1100" b="1" i="1" baseline="0">
              <a:solidFill>
                <a:schemeClr val="dk1"/>
              </a:solidFill>
              <a:effectLst/>
              <a:latin typeface="+mn-lt"/>
              <a:ea typeface="+mn-ea"/>
              <a:cs typeface="+mn-cs"/>
            </a:rPr>
          </a:br>
          <a:endParaRPr lang="nl-NL" sz="1600">
            <a:effectLst/>
          </a:endParaRPr>
        </a:p>
        <a:p>
          <a:br>
            <a:rPr lang="es-ES" sz="1100" b="1" i="1" baseline="0">
              <a:solidFill>
                <a:schemeClr val="dk1"/>
              </a:solidFill>
              <a:effectLst/>
              <a:latin typeface="+mn-lt"/>
              <a:ea typeface="+mn-ea"/>
              <a:cs typeface="+mn-cs"/>
            </a:rPr>
          </a:br>
          <a:br>
            <a:rPr lang="es-ES" sz="1100" b="1" i="1" baseline="0">
              <a:solidFill>
                <a:schemeClr val="dk1"/>
              </a:solidFill>
              <a:effectLst/>
              <a:latin typeface="+mn-lt"/>
              <a:ea typeface="+mn-ea"/>
              <a:cs typeface="+mn-cs"/>
            </a:rPr>
          </a:br>
          <a:endParaRPr lang="nl-NL" sz="1600">
            <a:effectLst/>
          </a:endParaRPr>
        </a:p>
        <a:p>
          <a:pPr eaLnBrk="1" fontAlgn="auto" latinLnBrk="0" hangingPunct="1"/>
          <a:r>
            <a:rPr lang="nl-BE" sz="1100" b="1" i="0">
              <a:solidFill>
                <a:schemeClr val="dk1"/>
              </a:solidFill>
              <a:effectLst/>
              <a:latin typeface="+mn-lt"/>
              <a:ea typeface="+mn-ea"/>
              <a:cs typeface="+mn-cs"/>
            </a:rPr>
            <a:t>Inclusief in de offerte opgenomen</a:t>
          </a:r>
        </a:p>
        <a:p>
          <a:pPr eaLnBrk="1" fontAlgn="auto" latinLnBrk="0" hangingPunct="1"/>
          <a:endParaRPr lang="nl-NL" sz="1600">
            <a:effectLst/>
          </a:endParaRPr>
        </a:p>
        <a:p>
          <a:pPr eaLnBrk="1" fontAlgn="auto" latinLnBrk="0" hangingPunct="1"/>
          <a:r>
            <a:rPr lang="nl-BE" sz="1100" b="1" i="0">
              <a:solidFill>
                <a:schemeClr val="dk1"/>
              </a:solidFill>
              <a:effectLst/>
              <a:latin typeface="+mn-lt"/>
              <a:ea typeface="+mn-ea"/>
              <a:cs typeface="+mn-cs"/>
            </a:rPr>
            <a:t>Exclusief in de offerte opgenomen</a:t>
          </a:r>
        </a:p>
        <a:p>
          <a:pPr eaLnBrk="1" fontAlgn="auto" latinLnBrk="0" hangingPunct="1"/>
          <a:endParaRPr lang="nl-NL" sz="1600">
            <a:effectLst/>
          </a:endParaRPr>
        </a:p>
        <a:p>
          <a:pPr eaLnBrk="1" fontAlgn="auto" latinLnBrk="0" hangingPunct="1"/>
          <a:r>
            <a:rPr lang="es-ES" sz="1600" b="1" i="0" baseline="0">
              <a:solidFill>
                <a:schemeClr val="dk1"/>
              </a:solidFill>
              <a:effectLst/>
              <a:latin typeface="+mn-lt"/>
              <a:ea typeface="+mn-ea"/>
              <a:cs typeface="+mn-cs"/>
            </a:rPr>
            <a:t>Afspraken over huurauto en verzekeringen: </a:t>
          </a:r>
          <a:endParaRPr lang="nl-NL" sz="1600">
            <a:effectLst/>
          </a:endParaRPr>
        </a:p>
      </xdr:txBody>
    </xdr:sp>
    <xdr:clientData/>
  </xdr:twoCellAnchor>
  <xdr:twoCellAnchor>
    <xdr:from>
      <xdr:col>8</xdr:col>
      <xdr:colOff>1540669</xdr:colOff>
      <xdr:row>6</xdr:row>
      <xdr:rowOff>188117</xdr:rowOff>
    </xdr:from>
    <xdr:to>
      <xdr:col>12</xdr:col>
      <xdr:colOff>202407</xdr:colOff>
      <xdr:row>74</xdr:row>
      <xdr:rowOff>0</xdr:rowOff>
    </xdr:to>
    <xdr:sp macro="" textlink="">
      <xdr:nvSpPr>
        <xdr:cNvPr id="16" name="6 CuadroTexto">
          <a:extLst>
            <a:ext uri="{FF2B5EF4-FFF2-40B4-BE49-F238E27FC236}">
              <a16:creationId xmlns:a16="http://schemas.microsoft.com/office/drawing/2014/main" id="{98952C15-5AAC-42CF-A0D3-0AC3519961C9}"/>
            </a:ext>
          </a:extLst>
        </xdr:cNvPr>
        <xdr:cNvSpPr txBox="1"/>
      </xdr:nvSpPr>
      <xdr:spPr>
        <a:xfrm>
          <a:off x="15401449" y="2969417"/>
          <a:ext cx="5451158" cy="12255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b="1" u="none">
              <a:solidFill>
                <a:srgbClr val="0070C0"/>
              </a:solidFill>
              <a:effectLst/>
              <a:latin typeface="+mn-lt"/>
              <a:ea typeface="+mn-ea"/>
              <a:cs typeface="+mn-cs"/>
            </a:rPr>
            <a:t>Stap 7: Interview</a:t>
          </a:r>
          <a:r>
            <a:rPr lang="nl-NL" sz="1600" b="1" u="none" baseline="0">
              <a:solidFill>
                <a:srgbClr val="0070C0"/>
              </a:solidFill>
              <a:effectLst/>
              <a:latin typeface="+mn-lt"/>
              <a:ea typeface="+mn-ea"/>
              <a:cs typeface="+mn-cs"/>
            </a:rPr>
            <a:t> vragen om te stellen aan verkoper:</a:t>
          </a:r>
          <a:br>
            <a:rPr lang="nl-NL" sz="1600" b="1" u="none" baseline="0">
              <a:solidFill>
                <a:schemeClr val="dk1"/>
              </a:solidFill>
              <a:effectLst/>
              <a:latin typeface="+mn-lt"/>
              <a:ea typeface="+mn-ea"/>
              <a:cs typeface="+mn-cs"/>
            </a:rPr>
          </a:br>
          <a:br>
            <a:rPr lang="nl-NL" sz="1600" b="1" u="none" baseline="0">
              <a:solidFill>
                <a:schemeClr val="dk1"/>
              </a:solidFill>
              <a:effectLst/>
              <a:latin typeface="+mn-lt"/>
              <a:ea typeface="+mn-ea"/>
              <a:cs typeface="+mn-cs"/>
            </a:rPr>
          </a:br>
          <a:r>
            <a:rPr lang="nl-NL" sz="1200" b="1" u="none" baseline="0">
              <a:solidFill>
                <a:schemeClr val="dk1"/>
              </a:solidFill>
              <a:effectLst/>
              <a:latin typeface="+mn-lt"/>
              <a:ea typeface="+mn-ea"/>
              <a:cs typeface="+mn-cs"/>
            </a:rPr>
            <a:t>Checklijst voor verkoop assistent om voor te bereiden: </a:t>
          </a:r>
          <a:br>
            <a:rPr lang="nl-NL" sz="1200" b="1" u="none" baseline="0">
              <a:solidFill>
                <a:schemeClr val="dk1"/>
              </a:solidFill>
              <a:effectLst/>
              <a:latin typeface="+mn-lt"/>
              <a:ea typeface="+mn-ea"/>
              <a:cs typeface="+mn-cs"/>
            </a:rPr>
          </a:br>
          <a:r>
            <a:rPr lang="nl-NL" sz="1200" b="1" u="none" baseline="0">
              <a:solidFill>
                <a:schemeClr val="dk1"/>
              </a:solidFill>
              <a:effectLst/>
              <a:latin typeface="+mn-lt"/>
              <a:ea typeface="+mn-ea"/>
              <a:cs typeface="+mn-cs"/>
            </a:rPr>
            <a:t>- </a:t>
          </a:r>
          <a:r>
            <a:rPr lang="nl-NL" sz="1200" b="0" u="none" baseline="0">
              <a:solidFill>
                <a:schemeClr val="dk1"/>
              </a:solidFill>
              <a:effectLst/>
              <a:latin typeface="+mn-lt"/>
              <a:ea typeface="+mn-ea"/>
              <a:cs typeface="+mn-cs"/>
            </a:rPr>
            <a:t>Hebben de klanten schriftelijk de accommodaties bevestigd (indien we opties geboden hebben)? </a:t>
          </a:r>
          <a:endParaRPr lang="nl-NL" sz="1200" b="0" i="1" u="none" baseline="0">
            <a:solidFill>
              <a:schemeClr val="dk1"/>
            </a:solidFill>
            <a:effectLst/>
            <a:latin typeface="+mn-lt"/>
            <a:ea typeface="+mn-ea"/>
            <a:cs typeface="+mn-cs"/>
          </a:endParaRPr>
        </a:p>
        <a:p>
          <a:r>
            <a:rPr lang="nl-NL" sz="1200" b="1" u="none" baseline="0">
              <a:solidFill>
                <a:schemeClr val="dk1"/>
              </a:solidFill>
              <a:effectLst/>
              <a:latin typeface="+mn-lt"/>
              <a:ea typeface="+mn-ea"/>
              <a:cs typeface="+mn-cs"/>
            </a:rPr>
            <a:t>- </a:t>
          </a:r>
          <a:r>
            <a:rPr lang="nl-NL" sz="1200" b="0" u="none" baseline="0">
              <a:solidFill>
                <a:schemeClr val="dk1"/>
              </a:solidFill>
              <a:effectLst/>
              <a:latin typeface="+mn-lt"/>
              <a:ea typeface="+mn-ea"/>
              <a:cs typeface="+mn-cs"/>
            </a:rPr>
            <a:t>Is het aantal kamers en type kamers (eenpersoons, driepersoons, appartement, sofa etc.) gecommuniceerd aan klant? </a:t>
          </a:r>
          <a:r>
            <a:rPr lang="nl-NL" sz="1200" b="0" i="1" u="none" baseline="0">
              <a:solidFill>
                <a:schemeClr val="dk1"/>
              </a:solidFill>
              <a:effectLst/>
              <a:latin typeface="+mn-lt"/>
              <a:ea typeface="+mn-ea"/>
              <a:cs typeface="+mn-cs"/>
            </a:rPr>
            <a:t>. </a:t>
          </a:r>
        </a:p>
        <a:p>
          <a:r>
            <a:rPr lang="nl-NL" sz="1200" b="1" u="none" baseline="0">
              <a:solidFill>
                <a:schemeClr val="dk1"/>
              </a:solidFill>
              <a:effectLst/>
              <a:latin typeface="+mn-lt"/>
              <a:ea typeface="+mn-ea"/>
              <a:cs typeface="+mn-cs"/>
            </a:rPr>
            <a:t>-</a:t>
          </a:r>
          <a:r>
            <a:rPr lang="nl-NL" sz="1200" b="0" u="none" baseline="0">
              <a:solidFill>
                <a:schemeClr val="dk1"/>
              </a:solidFill>
              <a:effectLst/>
              <a:latin typeface="+mn-lt"/>
              <a:ea typeface="+mn-ea"/>
              <a:cs typeface="+mn-cs"/>
            </a:rPr>
            <a:t> Als de klant geen accommodaties zijn voorgesteld, staan wel de data per locatie in het klantendossier? Bijv. Ja, het was een websitereis en de data zijn erin gezet.</a:t>
          </a:r>
        </a:p>
        <a:p>
          <a:r>
            <a:rPr lang="nl-NL" sz="1100" b="1" baseline="0">
              <a:solidFill>
                <a:schemeClr val="dk1"/>
              </a:solidFill>
              <a:effectLst/>
              <a:latin typeface="+mn-lt"/>
              <a:ea typeface="+mn-ea"/>
              <a:cs typeface="+mn-cs"/>
            </a:rPr>
            <a:t>- </a:t>
          </a:r>
          <a:r>
            <a:rPr lang="es-ES" sz="1100" baseline="0">
              <a:solidFill>
                <a:schemeClr val="dk1"/>
              </a:solidFill>
              <a:effectLst/>
              <a:latin typeface="+mn-lt"/>
              <a:ea typeface="+mn-ea"/>
              <a:cs typeface="+mn-cs"/>
            </a:rPr>
            <a:t> Hebben klanten specifieke accommodatiewensen geuit in het emailcontact met verkoper? Zo ja, wat vonden ze belangrijk? </a:t>
          </a:r>
        </a:p>
        <a:p>
          <a:endParaRPr lang="nl-NL" sz="1200" b="0" u="none" baseline="0">
            <a:solidFill>
              <a:schemeClr val="dk1"/>
            </a:solidFill>
            <a:effectLst/>
            <a:latin typeface="+mn-lt"/>
            <a:ea typeface="+mn-ea"/>
            <a:cs typeface="+mn-cs"/>
          </a:endParaRPr>
        </a:p>
        <a:p>
          <a:r>
            <a:rPr lang="nl-NL" sz="1200" b="1" u="none" baseline="0">
              <a:solidFill>
                <a:schemeClr val="dk1"/>
              </a:solidFill>
              <a:effectLst/>
              <a:latin typeface="+mn-lt"/>
              <a:ea typeface="+mn-ea"/>
              <a:cs typeface="+mn-cs"/>
            </a:rPr>
            <a:t>Vragen voor de verkoper:</a:t>
          </a:r>
          <a:br>
            <a:rPr lang="nl-NL" sz="1200" b="0" u="none" baseline="0">
              <a:solidFill>
                <a:schemeClr val="dk1"/>
              </a:solidFill>
              <a:effectLst/>
              <a:latin typeface="+mn-lt"/>
              <a:ea typeface="+mn-ea"/>
              <a:cs typeface="+mn-cs"/>
            </a:rPr>
          </a:br>
          <a:r>
            <a:rPr lang="es-ES" sz="1100" b="1" u="none" baseline="0">
              <a:solidFill>
                <a:schemeClr val="dk1"/>
              </a:solidFill>
              <a:effectLst/>
              <a:latin typeface="+mn-lt"/>
              <a:ea typeface="+mn-ea"/>
              <a:cs typeface="+mn-cs"/>
            </a:rPr>
            <a:t>1. </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Is</a:t>
          </a:r>
          <a:r>
            <a:rPr lang="es-ES" sz="1100" baseline="0">
              <a:solidFill>
                <a:schemeClr val="dk1"/>
              </a:solidFill>
              <a:effectLst/>
              <a:latin typeface="+mn-lt"/>
              <a:ea typeface="+mn-ea"/>
              <a:cs typeface="+mn-cs"/>
            </a:rPr>
            <a:t> het een website reis of vast pakket (Ecktiv) of een reis op maat? </a:t>
          </a:r>
          <a:endParaRPr lang="en-AI">
            <a:effectLst/>
          </a:endParaRPr>
        </a:p>
        <a:p>
          <a:r>
            <a:rPr lang="es-ES" sz="1100" b="1" baseline="0">
              <a:solidFill>
                <a:schemeClr val="dk1"/>
              </a:solidFill>
              <a:effectLst/>
              <a:latin typeface="+mn-lt"/>
              <a:ea typeface="+mn-ea"/>
              <a:cs typeface="+mn-cs"/>
            </a:rPr>
            <a:t>2</a:t>
          </a:r>
          <a:r>
            <a:rPr lang="es-ES" sz="1100" baseline="0">
              <a:solidFill>
                <a:schemeClr val="dk1"/>
              </a:solidFill>
              <a:effectLst/>
              <a:latin typeface="+mn-lt"/>
              <a:ea typeface="+mn-ea"/>
              <a:cs typeface="+mn-cs"/>
            </a:rPr>
            <a:t>. Waar ging het bij deze boeking om? 1. Lage prijs? (dus geen verwachtingen omtrent bijzondere accommodaties) 2. Snel boeken? (last-minute of weekje er tussen uit, zonder veel hoge verwachtingen). 3. De ideale reisroute en programma? (veel verwachtingen omtrent accommodaties, lokale tips en activiteiten). 4. Ontzorgen? (groepsreizen bijv. waarbij de logistiek perfect moet lopen en informatievoorziening op vouchers en bij partners doorgelopen dient te worden op perfectie). </a:t>
          </a:r>
          <a:endParaRPr lang="en-AI">
            <a:effectLst/>
          </a:endParaRPr>
        </a:p>
        <a:p>
          <a:pPr eaLnBrk="1" fontAlgn="auto" latinLnBrk="0" hangingPunct="1"/>
          <a:r>
            <a:rPr lang="es-ES" sz="1100" b="1" baseline="0">
              <a:solidFill>
                <a:schemeClr val="dk1"/>
              </a:solidFill>
              <a:effectLst/>
              <a:latin typeface="+mn-lt"/>
              <a:ea typeface="+mn-ea"/>
              <a:cs typeface="+mn-cs"/>
            </a:rPr>
            <a:t>3. </a:t>
          </a:r>
          <a:r>
            <a:rPr lang="es-ES" sz="1100" baseline="0">
              <a:solidFill>
                <a:schemeClr val="dk1"/>
              </a:solidFill>
              <a:effectLst/>
              <a:latin typeface="+mn-lt"/>
              <a:ea typeface="+mn-ea"/>
              <a:cs typeface="+mn-cs"/>
            </a:rPr>
            <a:t>Vind de verkoper dat we iets extra´s moeten leveren om de klant een tevreden ervaring te geven? </a:t>
          </a:r>
          <a:endParaRPr lang="en-AI">
            <a:effectLst/>
          </a:endParaRPr>
        </a:p>
        <a:p>
          <a:pPr eaLnBrk="1" fontAlgn="auto" latinLnBrk="0" hangingPunct="1"/>
          <a:r>
            <a:rPr lang="es-ES" sz="1100" b="1" baseline="0">
              <a:solidFill>
                <a:schemeClr val="dk1"/>
              </a:solidFill>
              <a:effectLst/>
              <a:latin typeface="+mn-lt"/>
              <a:ea typeface="+mn-ea"/>
              <a:cs typeface="+mn-cs"/>
            </a:rPr>
            <a:t>4.  </a:t>
          </a:r>
          <a:r>
            <a:rPr lang="es-ES" sz="1100" baseline="0">
              <a:solidFill>
                <a:schemeClr val="dk1"/>
              </a:solidFill>
              <a:effectLst/>
              <a:latin typeface="+mn-lt"/>
              <a:ea typeface="+mn-ea"/>
              <a:cs typeface="+mn-cs"/>
            </a:rPr>
            <a:t>Vind de verkoper dat er extra tijd gespendeerd moet worden aan het kiezen van een kamer in de accommodatie of mag alles ingekocht worden via een beddenbank?</a:t>
          </a:r>
        </a:p>
        <a:p>
          <a:pPr eaLnBrk="1" fontAlgn="auto" latinLnBrk="0" hangingPunct="1"/>
          <a:endParaRPr lang="es-ES" sz="1100" baseline="0">
            <a:solidFill>
              <a:schemeClr val="dk1"/>
            </a:solidFill>
            <a:effectLst/>
            <a:latin typeface="+mn-lt"/>
            <a:ea typeface="+mn-ea"/>
            <a:cs typeface="+mn-cs"/>
          </a:endParaRPr>
        </a:p>
        <a:p>
          <a:r>
            <a:rPr lang="nl-NL" sz="1100" b="1" baseline="0">
              <a:solidFill>
                <a:schemeClr val="dk1"/>
              </a:solidFill>
              <a:effectLst/>
              <a:latin typeface="+mn-lt"/>
              <a:ea typeface="+mn-ea"/>
              <a:cs typeface="+mn-cs"/>
            </a:rPr>
            <a:t>5. </a:t>
          </a:r>
          <a:r>
            <a:rPr lang="nl-NL" sz="1100" b="0" baseline="0">
              <a:solidFill>
                <a:schemeClr val="dk1"/>
              </a:solidFill>
              <a:effectLst/>
              <a:latin typeface="+mn-lt"/>
              <a:ea typeface="+mn-ea"/>
              <a:cs typeface="+mn-cs"/>
            </a:rPr>
            <a:t>Als er activiteiten zijn bijgeboekt: Bij welke partner dienen ze worden ingekocht?</a:t>
          </a:r>
          <a:endParaRPr lang="es-ES">
            <a:effectLst/>
          </a:endParaRPr>
        </a:p>
        <a:p>
          <a:r>
            <a:rPr lang="nl-NL" sz="1100" b="1" baseline="0">
              <a:solidFill>
                <a:schemeClr val="dk1"/>
              </a:solidFill>
              <a:effectLst/>
              <a:latin typeface="+mn-lt"/>
              <a:ea typeface="+mn-ea"/>
              <a:cs typeface="+mn-cs"/>
            </a:rPr>
            <a:t>6. </a:t>
          </a:r>
          <a:r>
            <a:rPr lang="nl-NL" sz="1100" b="0" baseline="0">
              <a:solidFill>
                <a:schemeClr val="dk1"/>
              </a:solidFill>
              <a:effectLst/>
              <a:latin typeface="+mn-lt"/>
              <a:ea typeface="+mn-ea"/>
              <a:cs typeface="+mn-cs"/>
            </a:rPr>
            <a:t>Als er transfers bij zitten: Bij welke partner dient dit te worden ingekocht en dienen er stops gemaakt te worden of alleen A naar B gereden te worden. </a:t>
          </a:r>
          <a:endParaRPr lang="es-ES">
            <a:effectLst/>
          </a:endParaRPr>
        </a:p>
        <a:p>
          <a:r>
            <a:rPr lang="nl-NL" sz="1100" b="1">
              <a:solidFill>
                <a:schemeClr val="dk1"/>
              </a:solidFill>
              <a:effectLst/>
              <a:latin typeface="+mn-lt"/>
              <a:ea typeface="+mn-ea"/>
              <a:cs typeface="+mn-cs"/>
            </a:rPr>
            <a:t>7. </a:t>
          </a:r>
          <a:r>
            <a:rPr lang="nl-NL" sz="1100">
              <a:solidFill>
                <a:schemeClr val="dk1"/>
              </a:solidFill>
              <a:effectLst/>
              <a:latin typeface="+mn-lt"/>
              <a:ea typeface="+mn-ea"/>
              <a:cs typeface="+mn-cs"/>
            </a:rPr>
            <a:t>Gaat het om het kleinste en goedkoopste automodel (Toyota Igo bijv.) omdat reizigers laag budget hebben en met twee personen zijn? Of dient de auto comfortabeler te zijn omdat pax meer willen betalen voor een middenklasse auto en is de reissom hoger?</a:t>
          </a:r>
          <a:br>
            <a:rPr lang="nl-NL" sz="1100">
              <a:solidFill>
                <a:schemeClr val="dk1"/>
              </a:solidFill>
              <a:effectLst/>
              <a:latin typeface="+mn-lt"/>
              <a:ea typeface="+mn-ea"/>
              <a:cs typeface="+mn-cs"/>
            </a:rPr>
          </a:br>
          <a:r>
            <a:rPr lang="nl-NL" sz="1100" b="1">
              <a:solidFill>
                <a:schemeClr val="dk1"/>
              </a:solidFill>
              <a:effectLst/>
              <a:latin typeface="+mn-lt"/>
              <a:ea typeface="+mn-ea"/>
              <a:cs typeface="+mn-cs"/>
            </a:rPr>
            <a:t>8.</a:t>
          </a:r>
          <a:r>
            <a:rPr lang="nl-NL" sz="1100" b="1" baseline="0">
              <a:solidFill>
                <a:schemeClr val="dk1"/>
              </a:solidFill>
              <a:effectLst/>
              <a:latin typeface="+mn-lt"/>
              <a:ea typeface="+mn-ea"/>
              <a:cs typeface="+mn-cs"/>
            </a:rPr>
            <a:t> </a:t>
          </a:r>
          <a:r>
            <a:rPr lang="nl-NL" sz="1100">
              <a:solidFill>
                <a:schemeClr val="dk1"/>
              </a:solidFill>
              <a:effectLst/>
              <a:latin typeface="+mn-lt"/>
              <a:ea typeface="+mn-ea"/>
              <a:cs typeface="+mn-cs"/>
            </a:rPr>
            <a:t>Als er treinreizen zijn, willen pax een vroege trein of juist later in de middag om nog een ochtend iets van de stad te zien en welk treinstation moet er gekozen worden (bij meerdere opties)?</a:t>
          </a:r>
          <a:br>
            <a:rPr lang="es-ES" sz="1100" baseline="0">
              <a:solidFill>
                <a:schemeClr val="dk1"/>
              </a:solidFill>
              <a:effectLst/>
              <a:latin typeface="+mn-lt"/>
              <a:ea typeface="+mn-ea"/>
              <a:cs typeface="+mn-cs"/>
            </a:rPr>
          </a:br>
          <a:br>
            <a:rPr lang="es-ES" sz="1100" baseline="0">
              <a:solidFill>
                <a:schemeClr val="dk1"/>
              </a:solidFill>
              <a:effectLst/>
              <a:latin typeface="+mn-lt"/>
              <a:ea typeface="+mn-ea"/>
              <a:cs typeface="+mn-cs"/>
            </a:rPr>
          </a:br>
          <a:r>
            <a:rPr lang="es-ES" sz="1100" b="1" baseline="0">
              <a:solidFill>
                <a:schemeClr val="dk1"/>
              </a:solidFill>
              <a:effectLst/>
              <a:latin typeface="+mn-lt"/>
              <a:ea typeface="+mn-ea"/>
              <a:cs typeface="+mn-cs"/>
            </a:rPr>
            <a:t>OPMB voorbereiding door verkoop assistent (selectie op chronologische volgorde van de reis)</a:t>
          </a:r>
          <a:br>
            <a:rPr lang="es-ES" sz="1100" b="1" baseline="0">
              <a:solidFill>
                <a:schemeClr val="dk1"/>
              </a:solidFill>
              <a:effectLst/>
              <a:latin typeface="+mn-lt"/>
              <a:ea typeface="+mn-ea"/>
              <a:cs typeface="+mn-cs"/>
            </a:rPr>
          </a:b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Regio´s bezienswaardigheden invullen (waar ze zich bewegen)</a:t>
          </a: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a:t>
          </a:r>
        </a:p>
        <a:p>
          <a:r>
            <a:rPr lang="es-ES" sz="1100" b="0" baseline="0">
              <a:solidFill>
                <a:schemeClr val="dk1"/>
              </a:solidFill>
              <a:effectLst/>
              <a:latin typeface="+mn-lt"/>
              <a:ea typeface="+mn-ea"/>
              <a:cs typeface="+mn-cs"/>
            </a:rPr>
            <a:t>-</a:t>
          </a:r>
          <a:br>
            <a:rPr lang="es-ES" sz="1100" b="0" baseline="0">
              <a:solidFill>
                <a:schemeClr val="dk1"/>
              </a:solidFill>
              <a:effectLst/>
              <a:latin typeface="+mn-lt"/>
              <a:ea typeface="+mn-ea"/>
              <a:cs typeface="+mn-cs"/>
            </a:rPr>
          </a:br>
          <a:r>
            <a:rPr lang="es-ES" sz="1100" b="1" baseline="0">
              <a:solidFill>
                <a:schemeClr val="dk1"/>
              </a:solidFill>
              <a:effectLst/>
              <a:latin typeface="+mn-lt"/>
              <a:ea typeface="+mn-ea"/>
              <a:cs typeface="+mn-cs"/>
            </a:rPr>
            <a:t>Bestemmingsinformatie (waar ze slapen)</a:t>
          </a: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a:t>
          </a:r>
          <a:br>
            <a:rPr lang="es-ES" sz="1100" b="0" baseline="0">
              <a:solidFill>
                <a:schemeClr val="dk1"/>
              </a:solidFill>
              <a:effectLst/>
              <a:latin typeface="+mn-lt"/>
              <a:ea typeface="+mn-ea"/>
              <a:cs typeface="+mn-cs"/>
            </a:rPr>
          </a:br>
          <a:r>
            <a:rPr lang="es-ES" sz="1100" b="0" baseline="0">
              <a:solidFill>
                <a:schemeClr val="dk1"/>
              </a:solidFill>
              <a:effectLst/>
              <a:latin typeface="+mn-lt"/>
              <a:ea typeface="+mn-ea"/>
              <a:cs typeface="+mn-cs"/>
            </a:rPr>
            <a:t>-</a:t>
          </a:r>
        </a:p>
        <a:p>
          <a:r>
            <a:rPr lang="es-ES" sz="1100" b="0" baseline="0">
              <a:solidFill>
                <a:schemeClr val="dk1"/>
              </a:solidFill>
              <a:effectLst/>
              <a:latin typeface="+mn-lt"/>
              <a:ea typeface="+mn-ea"/>
              <a:cs typeface="+mn-cs"/>
            </a:rPr>
            <a:t>-</a:t>
          </a:r>
        </a:p>
        <a:p>
          <a:r>
            <a:rPr lang="es-ES" sz="1100" b="0" baseline="0">
              <a:solidFill>
                <a:schemeClr val="dk1"/>
              </a:solidFill>
              <a:effectLst/>
              <a:latin typeface="+mn-lt"/>
              <a:ea typeface="+mn-ea"/>
              <a:cs typeface="+mn-cs"/>
            </a:rPr>
            <a:t>-</a:t>
          </a:r>
        </a:p>
        <a:p>
          <a:r>
            <a:rPr lang="es-ES" sz="1100" b="0" baseline="0">
              <a:solidFill>
                <a:schemeClr val="dk1"/>
              </a:solidFill>
              <a:effectLst/>
              <a:latin typeface="+mn-lt"/>
              <a:ea typeface="+mn-ea"/>
              <a:cs typeface="+mn-cs"/>
            </a:rPr>
            <a:t>-</a:t>
          </a:r>
        </a:p>
        <a:p>
          <a:endParaRPr lang="es-ES" sz="1100" b="0" baseline="0">
            <a:solidFill>
              <a:schemeClr val="dk1"/>
            </a:solidFill>
            <a:effectLst/>
            <a:latin typeface="+mn-lt"/>
            <a:ea typeface="+mn-ea"/>
            <a:cs typeface="+mn-cs"/>
          </a:endParaRPr>
        </a:p>
        <a:p>
          <a:r>
            <a:rPr lang="es-ES" sz="1100" b="1" baseline="0">
              <a:solidFill>
                <a:schemeClr val="dk1"/>
              </a:solidFill>
              <a:effectLst/>
              <a:latin typeface="+mn-lt"/>
              <a:ea typeface="+mn-ea"/>
              <a:cs typeface="+mn-cs"/>
            </a:rPr>
            <a:t>Trajecten (wat ze rijden) </a:t>
          </a:r>
          <a:br>
            <a:rPr lang="es-ES" sz="1100" b="1" baseline="0">
              <a:solidFill>
                <a:schemeClr val="dk1"/>
              </a:solidFill>
              <a:effectLst/>
              <a:latin typeface="+mn-lt"/>
              <a:ea typeface="+mn-ea"/>
              <a:cs typeface="+mn-cs"/>
            </a:rPr>
          </a:br>
          <a:r>
            <a:rPr lang="es-ES" sz="1100" b="1" baseline="0">
              <a:solidFill>
                <a:schemeClr val="dk1"/>
              </a:solidFill>
              <a:effectLst/>
              <a:latin typeface="+mn-lt"/>
              <a:ea typeface="+mn-ea"/>
              <a:cs typeface="+mn-cs"/>
            </a:rPr>
            <a:t>-</a:t>
          </a:r>
        </a:p>
        <a:p>
          <a:r>
            <a:rPr lang="es-ES" sz="1100" b="1" baseline="0">
              <a:solidFill>
                <a:schemeClr val="dk1"/>
              </a:solidFill>
              <a:effectLst/>
              <a:latin typeface="+mn-lt"/>
              <a:ea typeface="+mn-ea"/>
              <a:cs typeface="+mn-cs"/>
            </a:rPr>
            <a:t>-</a:t>
          </a:r>
        </a:p>
        <a:p>
          <a:r>
            <a:rPr lang="es-ES" sz="1100" b="1" baseline="0">
              <a:solidFill>
                <a:schemeClr val="dk1"/>
              </a:solidFill>
              <a:effectLst/>
              <a:latin typeface="+mn-lt"/>
              <a:ea typeface="+mn-ea"/>
              <a:cs typeface="+mn-cs"/>
            </a:rPr>
            <a:t>-</a:t>
          </a:r>
        </a:p>
        <a:p>
          <a:r>
            <a:rPr lang="es-ES" sz="1100" b="1" baseline="0">
              <a:solidFill>
                <a:schemeClr val="dk1"/>
              </a:solidFill>
              <a:effectLst/>
              <a:latin typeface="+mn-lt"/>
              <a:ea typeface="+mn-ea"/>
              <a:cs typeface="+mn-cs"/>
            </a:rPr>
            <a:t>-</a:t>
          </a:r>
        </a:p>
        <a:p>
          <a:r>
            <a:rPr lang="es-ES" sz="1100" b="1" baseline="0">
              <a:solidFill>
                <a:schemeClr val="dk1"/>
              </a:solidFill>
              <a:effectLst/>
              <a:latin typeface="+mn-lt"/>
              <a:ea typeface="+mn-ea"/>
              <a:cs typeface="+mn-cs"/>
            </a:rPr>
            <a:t>-</a:t>
          </a:r>
        </a:p>
        <a:p>
          <a:endParaRPr lang="es-ES" sz="1100" b="1" baseline="0">
            <a:solidFill>
              <a:schemeClr val="dk1"/>
            </a:solidFill>
            <a:effectLst/>
            <a:latin typeface="+mn-lt"/>
            <a:ea typeface="+mn-ea"/>
            <a:cs typeface="+mn-cs"/>
          </a:endParaRPr>
        </a:p>
        <a:p>
          <a:r>
            <a:rPr lang="es-ES" sz="1100" b="0" i="1" baseline="0">
              <a:solidFill>
                <a:schemeClr val="dk1"/>
              </a:solidFill>
              <a:effectLst/>
              <a:latin typeface="+mn-lt"/>
              <a:ea typeface="+mn-ea"/>
              <a:cs typeface="+mn-cs"/>
            </a:rPr>
            <a:t>Beschikbare trajecten:</a:t>
          </a:r>
        </a:p>
        <a:p>
          <a:r>
            <a:rPr lang="es-ES" sz="1100" b="0" i="1" baseline="0">
              <a:solidFill>
                <a:schemeClr val="dk1"/>
              </a:solidFill>
              <a:effectLst/>
              <a:latin typeface="+mn-lt"/>
              <a:ea typeface="+mn-ea"/>
              <a:cs typeface="+mn-cs"/>
            </a:rPr>
            <a:t>- Lanjaron (Alpujaras) - Granada</a:t>
          </a:r>
          <a:br>
            <a:rPr lang="es-ES" sz="1100" b="0" i="1" baseline="0">
              <a:solidFill>
                <a:schemeClr val="dk1"/>
              </a:solidFill>
              <a:effectLst/>
              <a:latin typeface="+mn-lt"/>
              <a:ea typeface="+mn-ea"/>
              <a:cs typeface="+mn-cs"/>
            </a:rPr>
          </a:br>
          <a:r>
            <a:rPr lang="es-ES" sz="1100" b="0" i="1" baseline="0">
              <a:solidFill>
                <a:schemeClr val="dk1"/>
              </a:solidFill>
              <a:effectLst/>
              <a:latin typeface="+mn-lt"/>
              <a:ea typeface="+mn-ea"/>
              <a:cs typeface="+mn-cs"/>
            </a:rPr>
            <a:t>- Lanjaron - Orgiva - Pampaneira - Bubion - Capileira (alpujarras)</a:t>
          </a:r>
        </a:p>
        <a:p>
          <a:r>
            <a:rPr lang="es-ES" sz="1100" b="0" i="1" baseline="0">
              <a:solidFill>
                <a:schemeClr val="dk1"/>
              </a:solidFill>
              <a:effectLst/>
              <a:latin typeface="+mn-lt"/>
              <a:ea typeface="+mn-ea"/>
              <a:cs typeface="+mn-cs"/>
            </a:rPr>
            <a:t>- Nerja - Lanjaron (alpujarras)</a:t>
          </a:r>
        </a:p>
        <a:p>
          <a:r>
            <a:rPr lang="es-ES" sz="1100" b="0" i="1" baseline="0">
              <a:solidFill>
                <a:schemeClr val="dk1"/>
              </a:solidFill>
              <a:effectLst/>
              <a:latin typeface="+mn-lt"/>
              <a:ea typeface="+mn-ea"/>
              <a:cs typeface="+mn-cs"/>
            </a:rPr>
            <a:t>- Malaga - Nerja</a:t>
          </a:r>
        </a:p>
        <a:p>
          <a:endParaRPr lang="es-ES" sz="1100" b="0" i="1" baseline="0">
            <a:solidFill>
              <a:schemeClr val="dk1"/>
            </a:solidFill>
            <a:effectLst/>
            <a:latin typeface="+mn-lt"/>
            <a:ea typeface="+mn-ea"/>
            <a:cs typeface="+mn-cs"/>
          </a:endParaRPr>
        </a:p>
        <a:p>
          <a:endParaRPr lang="es-ES" sz="1100" b="0" i="1" baseline="0">
            <a:solidFill>
              <a:schemeClr val="dk1"/>
            </a:solidFill>
            <a:effectLst/>
            <a:latin typeface="+mn-lt"/>
            <a:ea typeface="+mn-ea"/>
            <a:cs typeface="+mn-cs"/>
          </a:endParaRPr>
        </a:p>
        <a:p>
          <a:endParaRPr lang="es-ES" sz="1100" b="1" baseline="0">
            <a:solidFill>
              <a:schemeClr val="dk1"/>
            </a:solidFill>
            <a:effectLst/>
            <a:latin typeface="+mn-lt"/>
            <a:ea typeface="+mn-ea"/>
            <a:cs typeface="+mn-cs"/>
          </a:endParaRPr>
        </a:p>
        <a:p>
          <a:endParaRPr lang="es-ES" sz="1100" b="1" baseline="0">
            <a:solidFill>
              <a:schemeClr val="dk1"/>
            </a:solidFill>
            <a:effectLst/>
            <a:latin typeface="+mn-lt"/>
            <a:ea typeface="+mn-ea"/>
            <a:cs typeface="+mn-cs"/>
          </a:endParaRPr>
        </a:p>
        <a:p>
          <a:pPr eaLnBrk="1" fontAlgn="auto" latinLnBrk="0" hangingPunct="1"/>
          <a:r>
            <a:rPr lang="es-ES" sz="1100" b="1" baseline="0">
              <a:solidFill>
                <a:schemeClr val="dk1"/>
              </a:solidFill>
              <a:effectLst/>
              <a:latin typeface="+mn-lt"/>
              <a:ea typeface="+mn-ea"/>
              <a:cs typeface="+mn-cs"/>
            </a:rPr>
            <a:t>- Dienen er nog alternatieve regio´s te worden toegevoegd voor de klant?</a:t>
          </a:r>
          <a:br>
            <a:rPr lang="es-ES" sz="1100" b="0" baseline="0">
              <a:solidFill>
                <a:schemeClr val="dk1"/>
              </a:solidFill>
              <a:effectLst/>
              <a:latin typeface="+mn-lt"/>
              <a:ea typeface="+mn-ea"/>
              <a:cs typeface="+mn-cs"/>
            </a:rPr>
          </a:br>
          <a:endParaRPr lang="es-ES" sz="1100" b="0" baseline="0">
            <a:solidFill>
              <a:schemeClr val="dk1"/>
            </a:solidFill>
            <a:effectLst/>
            <a:latin typeface="+mn-lt"/>
            <a:ea typeface="+mn-ea"/>
            <a:cs typeface="+mn-cs"/>
          </a:endParaRPr>
        </a:p>
        <a:p>
          <a:pPr eaLnBrk="1" fontAlgn="auto" latinLnBrk="0" hangingPunct="1"/>
          <a:endParaRPr lang="es-ES" sz="1100" b="0" baseline="0">
            <a:solidFill>
              <a:schemeClr val="dk1"/>
            </a:solidFill>
            <a:effectLst/>
            <a:latin typeface="+mn-lt"/>
            <a:ea typeface="+mn-ea"/>
            <a:cs typeface="+mn-cs"/>
          </a:endParaRPr>
        </a:p>
        <a:p>
          <a:pPr eaLnBrk="1" fontAlgn="auto" latinLnBrk="0" hangingPunct="1"/>
          <a:endParaRPr lang="en-AI" b="1">
            <a:effectLst/>
          </a:endParaRPr>
        </a:p>
      </xdr:txBody>
    </xdr:sp>
    <xdr:clientData/>
  </xdr:twoCellAnchor>
  <xdr:twoCellAnchor>
    <xdr:from>
      <xdr:col>0</xdr:col>
      <xdr:colOff>76199</xdr:colOff>
      <xdr:row>60</xdr:row>
      <xdr:rowOff>145254</xdr:rowOff>
    </xdr:from>
    <xdr:to>
      <xdr:col>4</xdr:col>
      <xdr:colOff>1057274</xdr:colOff>
      <xdr:row>146</xdr:row>
      <xdr:rowOff>83343</xdr:rowOff>
    </xdr:to>
    <xdr:sp macro="" textlink="">
      <xdr:nvSpPr>
        <xdr:cNvPr id="17" name="7 CuadroTexto">
          <a:extLst>
            <a:ext uri="{FF2B5EF4-FFF2-40B4-BE49-F238E27FC236}">
              <a16:creationId xmlns:a16="http://schemas.microsoft.com/office/drawing/2014/main" id="{24DECA4A-0E7F-4953-A4E5-367EB68C12A9}"/>
            </a:ext>
          </a:extLst>
        </xdr:cNvPr>
        <xdr:cNvSpPr txBox="1"/>
      </xdr:nvSpPr>
      <xdr:spPr>
        <a:xfrm>
          <a:off x="76199" y="12809694"/>
          <a:ext cx="7176135" cy="1566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i="0">
              <a:solidFill>
                <a:srgbClr val="0070C0"/>
              </a:solidFill>
              <a:effectLst/>
              <a:latin typeface="+mn-lt"/>
              <a:ea typeface="+mn-ea"/>
              <a:cs typeface="+mn-cs"/>
            </a:rPr>
            <a:t>Stap 2: Toevoegingen</a:t>
          </a:r>
          <a:r>
            <a:rPr lang="es-ES" sz="1600" b="1" i="0" baseline="0">
              <a:solidFill>
                <a:srgbClr val="0070C0"/>
              </a:solidFill>
              <a:effectLst/>
              <a:latin typeface="+mn-lt"/>
              <a:ea typeface="+mn-ea"/>
              <a:cs typeface="+mn-cs"/>
            </a:rPr>
            <a:t> van de klant  uit e-mail/telefoongesprekken vóór boeking (emailuitwisseling):</a:t>
          </a:r>
          <a:br>
            <a:rPr lang="es-ES" sz="1600" b="1" i="0" baseline="0">
              <a:solidFill>
                <a:schemeClr val="dk1"/>
              </a:solidFill>
              <a:effectLst/>
              <a:latin typeface="+mn-lt"/>
              <a:ea typeface="+mn-ea"/>
              <a:cs typeface="+mn-cs"/>
            </a:rPr>
          </a:br>
          <a:br>
            <a:rPr lang="es-ES" sz="1600" b="1" i="0" baseline="0">
              <a:solidFill>
                <a:schemeClr val="dk1"/>
              </a:solidFill>
              <a:effectLst/>
              <a:latin typeface="+mn-lt"/>
              <a:ea typeface="+mn-ea"/>
              <a:cs typeface="+mn-cs"/>
            </a:rPr>
          </a:br>
          <a:endParaRPr lang="es-ES" sz="1100" b="1" i="1"/>
        </a:p>
      </xdr:txBody>
    </xdr:sp>
    <xdr:clientData/>
  </xdr:twoCellAnchor>
  <xdr:twoCellAnchor>
    <xdr:from>
      <xdr:col>5</xdr:col>
      <xdr:colOff>0</xdr:colOff>
      <xdr:row>70</xdr:row>
      <xdr:rowOff>0</xdr:rowOff>
    </xdr:from>
    <xdr:to>
      <xdr:col>8</xdr:col>
      <xdr:colOff>981075</xdr:colOff>
      <xdr:row>93</xdr:row>
      <xdr:rowOff>11906</xdr:rowOff>
    </xdr:to>
    <xdr:sp macro="" textlink="">
      <xdr:nvSpPr>
        <xdr:cNvPr id="18" name="7 CuadroTexto">
          <a:extLst>
            <a:ext uri="{FF2B5EF4-FFF2-40B4-BE49-F238E27FC236}">
              <a16:creationId xmlns:a16="http://schemas.microsoft.com/office/drawing/2014/main" id="{EC61E8E5-AE57-4255-A0B6-B3AE0E6C2DE4}"/>
            </a:ext>
          </a:extLst>
        </xdr:cNvPr>
        <xdr:cNvSpPr txBox="1"/>
      </xdr:nvSpPr>
      <xdr:spPr>
        <a:xfrm>
          <a:off x="8023860" y="14493240"/>
          <a:ext cx="6817995" cy="421814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baseline="0">
              <a:solidFill>
                <a:srgbClr val="0070C0"/>
              </a:solidFill>
            </a:rPr>
            <a:t>Stap 4: Afgesproken accommodaties met klant en aantal nachten (zie PO aanvragen tabblad en check, e-mailuitwisseling en Bijlage of bij websitereis zie website):</a:t>
          </a:r>
        </a:p>
        <a:p>
          <a:endParaRPr lang="es-E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s-ES" sz="1400" b="0" baseline="0">
              <a:solidFill>
                <a:schemeClr val="dk1"/>
              </a:solidFill>
              <a:effectLst/>
              <a:latin typeface="+mn-lt"/>
              <a:ea typeface="+mn-ea"/>
              <a:cs typeface="+mn-cs"/>
            </a:rPr>
          </a:br>
          <a:r>
            <a:rPr lang="es-ES" sz="1400" b="1" baseline="0">
              <a:solidFill>
                <a:schemeClr val="dk1"/>
              </a:solidFill>
              <a:effectLst/>
              <a:latin typeface="+mn-lt"/>
              <a:ea typeface="+mn-ea"/>
              <a:cs typeface="+mn-cs"/>
            </a:rPr>
            <a:t>Naam websitereis indien van toepassing: </a:t>
          </a:r>
          <a:br>
            <a:rPr lang="es-ES" sz="1400" b="1" baseline="0">
              <a:solidFill>
                <a:schemeClr val="dk1"/>
              </a:solidFill>
              <a:effectLst/>
              <a:latin typeface="+mn-lt"/>
              <a:ea typeface="+mn-ea"/>
              <a:cs typeface="+mn-cs"/>
            </a:rPr>
          </a:br>
          <a:endParaRPr lang="es-ES" sz="1400">
            <a:effectLst/>
          </a:endParaRPr>
        </a:p>
        <a:p>
          <a:r>
            <a:rPr lang="es-ES" sz="1400" b="1"/>
            <a:t>Extra</a:t>
          </a:r>
          <a:r>
            <a:rPr lang="es-ES" sz="1400" b="1" baseline="0"/>
            <a:t> activiteiten om bij te boeken</a:t>
          </a:r>
          <a:br>
            <a:rPr lang="es-ES" sz="1400" b="1" baseline="0"/>
          </a:br>
          <a:endParaRPr lang="es-ES" sz="1400" b="1"/>
        </a:p>
      </xdr:txBody>
    </xdr:sp>
    <xdr:clientData/>
  </xdr:twoCellAnchor>
  <xdr:twoCellAnchor>
    <xdr:from>
      <xdr:col>5</xdr:col>
      <xdr:colOff>0</xdr:colOff>
      <xdr:row>94</xdr:row>
      <xdr:rowOff>83342</xdr:rowOff>
    </xdr:from>
    <xdr:to>
      <xdr:col>8</xdr:col>
      <xdr:colOff>940593</xdr:colOff>
      <xdr:row>101</xdr:row>
      <xdr:rowOff>19049</xdr:rowOff>
    </xdr:to>
    <xdr:sp macro="" textlink="">
      <xdr:nvSpPr>
        <xdr:cNvPr id="19" name="4 CuadroTexto">
          <a:extLst>
            <a:ext uri="{FF2B5EF4-FFF2-40B4-BE49-F238E27FC236}">
              <a16:creationId xmlns:a16="http://schemas.microsoft.com/office/drawing/2014/main" id="{6450D9CA-E75C-400D-B621-095C371B89AF}"/>
            </a:ext>
          </a:extLst>
        </xdr:cNvPr>
        <xdr:cNvSpPr txBox="1"/>
      </xdr:nvSpPr>
      <xdr:spPr>
        <a:xfrm>
          <a:off x="8023860" y="18965702"/>
          <a:ext cx="6777513" cy="1215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600" b="1" i="0">
              <a:solidFill>
                <a:srgbClr val="0070C0"/>
              </a:solidFill>
              <a:effectLst/>
              <a:latin typeface="+mn-lt"/>
              <a:ea typeface="+mn-ea"/>
              <a:cs typeface="+mn-cs"/>
            </a:rPr>
            <a:t>Stap 5:</a:t>
          </a:r>
          <a:r>
            <a:rPr lang="es-ES" sz="1600" b="1" i="0" baseline="0">
              <a:solidFill>
                <a:srgbClr val="0070C0"/>
              </a:solidFill>
              <a:effectLst/>
              <a:latin typeface="+mn-lt"/>
              <a:ea typeface="+mn-ea"/>
              <a:cs typeface="+mn-cs"/>
            </a:rPr>
            <a:t> </a:t>
          </a:r>
          <a:r>
            <a:rPr lang="es-ES" sz="1600" b="1" i="0">
              <a:solidFill>
                <a:srgbClr val="0070C0"/>
              </a:solidFill>
              <a:effectLst/>
              <a:latin typeface="+mn-lt"/>
              <a:ea typeface="+mn-ea"/>
              <a:cs typeface="+mn-cs"/>
            </a:rPr>
            <a:t>AKKOORD VAN KLANT</a:t>
          </a:r>
          <a:r>
            <a:rPr lang="es-ES" sz="1600" b="1" i="0" baseline="0">
              <a:solidFill>
                <a:srgbClr val="0070C0"/>
              </a:solidFill>
              <a:effectLst/>
              <a:latin typeface="+mn-lt"/>
              <a:ea typeface="+mn-ea"/>
              <a:cs typeface="+mn-cs"/>
            </a:rPr>
            <a:t> OP DIT VLUCHTSCHEMA:</a:t>
          </a:r>
          <a:endParaRPr lang="es-ES" sz="1600" b="1" i="0">
            <a:solidFill>
              <a:srgbClr val="0070C0"/>
            </a:solidFill>
            <a:effectLst/>
            <a:latin typeface="+mn-lt"/>
            <a:ea typeface="+mn-ea"/>
            <a:cs typeface="+mn-cs"/>
          </a:endParaRPr>
        </a:p>
        <a:p>
          <a:endParaRPr lang="es-ES" sz="1100" b="1" i="0">
            <a:solidFill>
              <a:schemeClr val="dk1"/>
            </a:solidFill>
            <a:effectLst/>
            <a:latin typeface="+mn-lt"/>
            <a:ea typeface="+mn-ea"/>
            <a:cs typeface="+mn-cs"/>
          </a:endParaRPr>
        </a:p>
        <a:p>
          <a:endParaRPr lang="es-ES" sz="1100" b="1" i="0">
            <a:solidFill>
              <a:schemeClr val="dk1"/>
            </a:solidFill>
            <a:effectLst/>
            <a:latin typeface="+mn-lt"/>
            <a:ea typeface="+mn-ea"/>
            <a:cs typeface="+mn-cs"/>
          </a:endParaRPr>
        </a:p>
      </xdr:txBody>
    </xdr:sp>
    <xdr:clientData/>
  </xdr:twoCellAnchor>
  <xdr:twoCellAnchor>
    <xdr:from>
      <xdr:col>5</xdr:col>
      <xdr:colOff>0</xdr:colOff>
      <xdr:row>102</xdr:row>
      <xdr:rowOff>0</xdr:rowOff>
    </xdr:from>
    <xdr:to>
      <xdr:col>8</xdr:col>
      <xdr:colOff>981075</xdr:colOff>
      <xdr:row>124</xdr:row>
      <xdr:rowOff>92868</xdr:rowOff>
    </xdr:to>
    <xdr:sp macro="" textlink="">
      <xdr:nvSpPr>
        <xdr:cNvPr id="20" name="7 CuadroTexto">
          <a:extLst>
            <a:ext uri="{FF2B5EF4-FFF2-40B4-BE49-F238E27FC236}">
              <a16:creationId xmlns:a16="http://schemas.microsoft.com/office/drawing/2014/main" id="{C6B8D3DF-A52D-494F-A165-5A46AD9D3133}"/>
            </a:ext>
          </a:extLst>
        </xdr:cNvPr>
        <xdr:cNvSpPr txBox="1"/>
      </xdr:nvSpPr>
      <xdr:spPr>
        <a:xfrm>
          <a:off x="8023860" y="20345400"/>
          <a:ext cx="6817995" cy="4116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rgbClr val="0070C0"/>
              </a:solidFill>
            </a:rPr>
            <a:t>Stap 6: ROUTE</a:t>
          </a:r>
          <a:r>
            <a:rPr lang="es-ES" sz="1600" b="1" baseline="0">
              <a:solidFill>
                <a:srgbClr val="0070C0"/>
              </a:solidFill>
            </a:rPr>
            <a:t> VAN DE REIS (kopie uit bijlage of van websitereis): </a:t>
          </a:r>
        </a:p>
        <a:p>
          <a:endParaRPr lang="es-E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xdr:row>
      <xdr:rowOff>101600</xdr:rowOff>
    </xdr:from>
    <xdr:to>
      <xdr:col>3</xdr:col>
      <xdr:colOff>381000</xdr:colOff>
      <xdr:row>8</xdr:row>
      <xdr:rowOff>152400</xdr:rowOff>
    </xdr:to>
    <xdr:sp macro="" textlink="">
      <xdr:nvSpPr>
        <xdr:cNvPr id="2" name="Tekstvak 1">
          <a:extLst>
            <a:ext uri="{FF2B5EF4-FFF2-40B4-BE49-F238E27FC236}">
              <a16:creationId xmlns:a16="http://schemas.microsoft.com/office/drawing/2014/main" id="{F70E90CF-31F7-4041-8426-041472E58177}"/>
            </a:ext>
          </a:extLst>
        </xdr:cNvPr>
        <xdr:cNvSpPr txBox="1"/>
      </xdr:nvSpPr>
      <xdr:spPr>
        <a:xfrm>
          <a:off x="114300" y="368300"/>
          <a:ext cx="4610100" cy="199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t>Naam</a:t>
          </a:r>
          <a:r>
            <a:rPr lang="es-ES" sz="1400" b="1" baseline="0"/>
            <a:t> hoofdboeker: </a:t>
          </a:r>
          <a:endParaRPr lang="es-ES" sz="1400" b="1"/>
        </a:p>
        <a:p>
          <a:r>
            <a:rPr lang="es-ES" sz="1400" b="1"/>
            <a:t>Jaar:</a:t>
          </a:r>
          <a:br>
            <a:rPr lang="es-ES" sz="1400" b="1"/>
          </a:br>
          <a:r>
            <a:rPr lang="es-ES" sz="1400" b="1"/>
            <a:t>Start</a:t>
          </a:r>
          <a:r>
            <a:rPr lang="es-ES" sz="1400" b="1" baseline="0"/>
            <a:t> &amp; Einddatum:</a:t>
          </a:r>
        </a:p>
        <a:p>
          <a:pPr marL="0" marR="0" lvl="0" indent="0" defTabSz="914400" eaLnBrk="1" fontAlgn="auto" latinLnBrk="0" hangingPunct="1">
            <a:lnSpc>
              <a:spcPct val="100000"/>
            </a:lnSpc>
            <a:spcBef>
              <a:spcPts val="0"/>
            </a:spcBef>
            <a:spcAft>
              <a:spcPts val="0"/>
            </a:spcAft>
            <a:buClrTx/>
            <a:buSzTx/>
            <a:buFontTx/>
            <a:buNone/>
            <a:tabLst/>
            <a:defRPr/>
          </a:pPr>
          <a:r>
            <a:rPr lang="es-ES" sz="1400" b="1" baseline="0"/>
            <a:t>Aantal dagen: </a:t>
          </a:r>
          <a:br>
            <a:rPr lang="es-ES" sz="1400" b="1" baseline="0"/>
          </a:br>
          <a:r>
            <a:rPr lang="es-ES" sz="1400" b="1" baseline="0"/>
            <a:t>Aantal pax + leeftijden: </a:t>
          </a:r>
        </a:p>
        <a:p>
          <a:pPr marL="0" marR="0" lvl="0" indent="0" defTabSz="914400" eaLnBrk="1" fontAlgn="auto" latinLnBrk="0" hangingPunct="1">
            <a:lnSpc>
              <a:spcPct val="100000"/>
            </a:lnSpc>
            <a:spcBef>
              <a:spcPts val="0"/>
            </a:spcBef>
            <a:spcAft>
              <a:spcPts val="0"/>
            </a:spcAft>
            <a:buClrTx/>
            <a:buSzTx/>
            <a:buFontTx/>
            <a:buNone/>
            <a:tabLst/>
            <a:defRPr/>
          </a:pPr>
          <a:r>
            <a:rPr lang="es-ES" sz="1400" b="1" baseline="0"/>
            <a:t>Kamertype: </a:t>
          </a:r>
          <a:br>
            <a:rPr lang="es-ES" sz="1400" b="1" baseline="0"/>
          </a:br>
          <a:r>
            <a:rPr lang="es-ES" sz="1400" b="1" baseline="0"/>
            <a:t>Type reis: (</a:t>
          </a:r>
          <a:r>
            <a:rPr lang="es-ES" sz="1400" b="1">
              <a:solidFill>
                <a:schemeClr val="dk1"/>
              </a:solidFill>
              <a:latin typeface="+mn-lt"/>
              <a:ea typeface="+mn-ea"/>
              <a:cs typeface="+mn-cs"/>
            </a:rPr>
            <a:t>Websitereis/Reis op</a:t>
          </a:r>
          <a:r>
            <a:rPr lang="es-ES" sz="1400" b="1" baseline="0">
              <a:solidFill>
                <a:schemeClr val="dk1"/>
              </a:solidFill>
              <a:latin typeface="+mn-lt"/>
              <a:ea typeface="+mn-ea"/>
              <a:cs typeface="+mn-cs"/>
            </a:rPr>
            <a:t> maat): </a:t>
          </a:r>
          <a:br>
            <a:rPr lang="es-ES" sz="1400" b="1" baseline="0">
              <a:solidFill>
                <a:schemeClr val="dk1"/>
              </a:solidFill>
              <a:latin typeface="+mn-lt"/>
              <a:ea typeface="+mn-ea"/>
              <a:cs typeface="+mn-cs"/>
            </a:rPr>
          </a:br>
          <a:r>
            <a:rPr lang="es-ES" sz="1400" b="1" baseline="0">
              <a:solidFill>
                <a:schemeClr val="dk1"/>
              </a:solidFill>
              <a:latin typeface="+mn-lt"/>
              <a:ea typeface="+mn-ea"/>
              <a:cs typeface="+mn-cs"/>
            </a:rPr>
            <a:t>Partner of direct? (Direct/Better Places/Ecktive etc.): </a:t>
          </a:r>
          <a:endParaRPr lang="es-ES" sz="1400" b="1">
            <a:solidFill>
              <a:schemeClr val="dk1"/>
            </a:solidFill>
            <a:latin typeface="+mn-lt"/>
            <a:ea typeface="+mn-ea"/>
            <a:cs typeface="+mn-cs"/>
          </a:endParaRPr>
        </a:p>
        <a:p>
          <a:br>
            <a:rPr lang="es-ES" sz="1100" baseline="0"/>
          </a:br>
          <a:endParaRPr lang="es-ES" sz="1100"/>
        </a:p>
      </xdr:txBody>
    </xdr:sp>
    <xdr:clientData/>
  </xdr:twoCellAnchor>
  <xdr:twoCellAnchor>
    <xdr:from>
      <xdr:col>3</xdr:col>
      <xdr:colOff>482600</xdr:colOff>
      <xdr:row>0</xdr:row>
      <xdr:rowOff>101600</xdr:rowOff>
    </xdr:from>
    <xdr:to>
      <xdr:col>8</xdr:col>
      <xdr:colOff>508000</xdr:colOff>
      <xdr:row>8</xdr:row>
      <xdr:rowOff>165100</xdr:rowOff>
    </xdr:to>
    <xdr:sp macro="" textlink="">
      <xdr:nvSpPr>
        <xdr:cNvPr id="3" name="Tekstvak 2">
          <a:extLst>
            <a:ext uri="{FF2B5EF4-FFF2-40B4-BE49-F238E27FC236}">
              <a16:creationId xmlns:a16="http://schemas.microsoft.com/office/drawing/2014/main" id="{1D78AFA5-90C2-456C-BE13-B3A0D2A09213}"/>
            </a:ext>
          </a:extLst>
        </xdr:cNvPr>
        <xdr:cNvSpPr txBox="1"/>
      </xdr:nvSpPr>
      <xdr:spPr>
        <a:xfrm>
          <a:off x="5105400" y="101600"/>
          <a:ext cx="7015480" cy="2258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solidFill>
                <a:schemeClr val="dk1"/>
              </a:solidFill>
              <a:effectLst/>
              <a:latin typeface="+mn-lt"/>
              <a:ea typeface="+mn-ea"/>
              <a:cs typeface="+mn-cs"/>
            </a:rPr>
            <a:t>Vluchtschema (Datum heenreis + terugreis, tijden + route + airline en vluchtnummer</a:t>
          </a:r>
          <a:r>
            <a:rPr lang="es-ES" sz="1400" b="1" baseline="0">
              <a:solidFill>
                <a:schemeClr val="dk1"/>
              </a:solidFill>
              <a:effectLst/>
              <a:latin typeface="+mn-lt"/>
              <a:ea typeface="+mn-ea"/>
              <a:cs typeface="+mn-cs"/>
            </a:rPr>
            <a:t> /</a:t>
          </a:r>
          <a:r>
            <a:rPr lang="es-ES" sz="1400" b="1">
              <a:solidFill>
                <a:schemeClr val="dk1"/>
              </a:solidFill>
              <a:effectLst/>
              <a:latin typeface="+mn-lt"/>
              <a:ea typeface="+mn-ea"/>
              <a:cs typeface="+mn-cs"/>
            </a:rPr>
            <a:t> PNR nummer)</a:t>
          </a:r>
          <a:br>
            <a:rPr lang="es-ES" sz="1400">
              <a:solidFill>
                <a:schemeClr val="dk1"/>
              </a:solidFill>
              <a:effectLst/>
              <a:latin typeface="+mn-lt"/>
              <a:ea typeface="+mn-ea"/>
              <a:cs typeface="+mn-cs"/>
            </a:rPr>
          </a:br>
          <a:r>
            <a:rPr lang="es-ES" sz="1400" i="1">
              <a:solidFill>
                <a:schemeClr val="accent2"/>
              </a:solidFill>
              <a:effectLst/>
              <a:latin typeface="+mn-lt"/>
              <a:ea typeface="+mn-ea"/>
              <a:cs typeface="+mn-cs"/>
            </a:rPr>
            <a:t>Voorbeeld: Heenvlucht: 4 augustus: Amsterdam - Porto, HV6005:  6:55 – 8:40</a:t>
          </a:r>
          <a:r>
            <a:rPr lang="es-ES" sz="1400" i="1" baseline="0">
              <a:solidFill>
                <a:schemeClr val="accent2"/>
              </a:solidFill>
              <a:effectLst/>
              <a:latin typeface="+mn-lt"/>
              <a:ea typeface="+mn-ea"/>
              <a:cs typeface="+mn-cs"/>
            </a:rPr>
            <a:t> - Transavia</a:t>
          </a:r>
          <a:r>
            <a:rPr lang="es-ES" sz="1400" i="1">
              <a:solidFill>
                <a:schemeClr val="accent2"/>
              </a:solidFill>
              <a:effectLst/>
              <a:latin typeface="+mn-lt"/>
              <a:ea typeface="+mn-ea"/>
              <a:cs typeface="+mn-cs"/>
            </a:rPr>
            <a:t>  / </a:t>
          </a:r>
          <a:r>
            <a:rPr lang="es-ES" sz="1400" b="1" i="1">
              <a:solidFill>
                <a:schemeClr val="accent2"/>
              </a:solidFill>
              <a:effectLst/>
              <a:latin typeface="+mn-lt"/>
              <a:ea typeface="+mn-ea"/>
              <a:cs typeface="+mn-cs"/>
            </a:rPr>
            <a:t>F6RMWF </a:t>
          </a:r>
          <a:endParaRPr lang="nl-NL" sz="1400">
            <a:solidFill>
              <a:schemeClr val="accent2"/>
            </a:solidFill>
            <a:effectLst/>
          </a:endParaRPr>
        </a:p>
        <a:p>
          <a:endParaRPr lang="es-ES" sz="1400" b="1">
            <a:solidFill>
              <a:schemeClr val="dk1"/>
            </a:solidFill>
            <a:effectLst/>
            <a:latin typeface="+mn-lt"/>
            <a:ea typeface="+mn-ea"/>
            <a:cs typeface="+mn-cs"/>
          </a:endParaRPr>
        </a:p>
        <a:p>
          <a:r>
            <a:rPr lang="es-ES" sz="1400" b="1">
              <a:solidFill>
                <a:schemeClr val="dk1"/>
              </a:solidFill>
              <a:effectLst/>
              <a:latin typeface="+mn-lt"/>
              <a:ea typeface="+mn-ea"/>
              <a:cs typeface="+mn-cs"/>
            </a:rPr>
            <a:t>Heenvlucht:</a:t>
          </a:r>
          <a:endParaRPr lang="nl-NL" sz="1400">
            <a:effectLst/>
          </a:endParaRPr>
        </a:p>
        <a:p>
          <a:pPr eaLnBrk="1" fontAlgn="auto" latinLnBrk="0" hangingPunct="1"/>
          <a:r>
            <a:rPr lang="es-ES" sz="1400" b="1">
              <a:solidFill>
                <a:schemeClr val="dk1"/>
              </a:solidFill>
              <a:effectLst/>
              <a:latin typeface="+mn-lt"/>
              <a:ea typeface="+mn-ea"/>
              <a:cs typeface="+mn-cs"/>
            </a:rPr>
            <a:t>Terugvlucht: </a:t>
          </a:r>
          <a:endParaRPr lang="nl-NL" sz="1400">
            <a:effectLst/>
          </a:endParaRPr>
        </a:p>
        <a:p>
          <a:endParaRPr lang="es-ES" sz="1400" b="1">
            <a:solidFill>
              <a:schemeClr val="dk1"/>
            </a:solidFill>
            <a:effectLst/>
            <a:latin typeface="+mn-lt"/>
            <a:ea typeface="+mn-ea"/>
            <a:cs typeface="+mn-cs"/>
          </a:endParaRPr>
        </a:p>
        <a:p>
          <a:r>
            <a:rPr lang="es-ES" sz="1400" b="1">
              <a:solidFill>
                <a:schemeClr val="dk1"/>
              </a:solidFill>
              <a:effectLst/>
              <a:latin typeface="+mn-lt"/>
              <a:ea typeface="+mn-ea"/>
              <a:cs typeface="+mn-cs"/>
            </a:rPr>
            <a:t>Aantal kilo's ruimbagage</a:t>
          </a:r>
          <a:r>
            <a:rPr lang="es-ES" sz="1400" b="1" baseline="0">
              <a:solidFill>
                <a:schemeClr val="dk1"/>
              </a:solidFill>
              <a:effectLst/>
              <a:latin typeface="+mn-lt"/>
              <a:ea typeface="+mn-ea"/>
              <a:cs typeface="+mn-cs"/>
            </a:rPr>
            <a:t> p.p.: </a:t>
          </a:r>
          <a:endParaRPr lang="nl-NL" sz="1400">
            <a:effectLst/>
          </a:endParaRPr>
        </a:p>
        <a:p>
          <a:endParaRPr lang="es-ES" sz="1400"/>
        </a:p>
      </xdr:txBody>
    </xdr:sp>
    <xdr:clientData/>
  </xdr:twoCellAnchor>
  <xdr:twoCellAnchor>
    <xdr:from>
      <xdr:col>8</xdr:col>
      <xdr:colOff>774700</xdr:colOff>
      <xdr:row>1</xdr:row>
      <xdr:rowOff>101600</xdr:rowOff>
    </xdr:from>
    <xdr:to>
      <xdr:col>12</xdr:col>
      <xdr:colOff>800100</xdr:colOff>
      <xdr:row>8</xdr:row>
      <xdr:rowOff>139700</xdr:rowOff>
    </xdr:to>
    <xdr:sp macro="" textlink="">
      <xdr:nvSpPr>
        <xdr:cNvPr id="4" name="Tekstvak 3">
          <a:extLst>
            <a:ext uri="{FF2B5EF4-FFF2-40B4-BE49-F238E27FC236}">
              <a16:creationId xmlns:a16="http://schemas.microsoft.com/office/drawing/2014/main" id="{34D1FB82-C317-4615-9D95-565DFFEB46D5}"/>
            </a:ext>
          </a:extLst>
        </xdr:cNvPr>
        <xdr:cNvSpPr txBox="1"/>
      </xdr:nvSpPr>
      <xdr:spPr>
        <a:xfrm>
          <a:off x="11772900" y="368300"/>
          <a:ext cx="520700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t>Autohuur</a:t>
          </a:r>
        </a:p>
        <a:p>
          <a:endParaRPr lang="es-ES" sz="1400" b="1"/>
        </a:p>
        <a:p>
          <a:r>
            <a:rPr lang="es-ES" sz="1400" b="1"/>
            <a:t>Ophaaldatum en</a:t>
          </a:r>
          <a:r>
            <a:rPr lang="es-ES" sz="1400" b="1" baseline="0"/>
            <a:t> tijd</a:t>
          </a:r>
          <a:r>
            <a:rPr lang="es-ES" sz="1400" b="1"/>
            <a:t>:</a:t>
          </a:r>
          <a:br>
            <a:rPr lang="es-ES" sz="1400" b="1"/>
          </a:br>
          <a:r>
            <a:rPr lang="es-ES" sz="1400" b="1"/>
            <a:t>Terugbrengdatum en tijd:</a:t>
          </a:r>
          <a:br>
            <a:rPr lang="es-ES" sz="1400" b="1"/>
          </a:br>
          <a:r>
            <a:rPr lang="es-ES" sz="1400" b="1"/>
            <a:t>Naam Hoofdbestuurder</a:t>
          </a:r>
          <a:r>
            <a:rPr lang="es-ES" sz="1400" b="1" baseline="0"/>
            <a:t> + leeftijd: </a:t>
          </a:r>
          <a:br>
            <a:rPr lang="es-ES" sz="1400" b="1" baseline="0"/>
          </a:br>
          <a:r>
            <a:rPr lang="es-ES" sz="1400" b="1" baseline="0"/>
            <a:t>Type huurauto: </a:t>
          </a:r>
          <a:br>
            <a:rPr lang="es-ES" sz="1400" b="1" baseline="0"/>
          </a:br>
          <a:r>
            <a:rPr lang="es-ES" sz="1400" b="1" baseline="0"/>
            <a:t>Extra´s? (hoofdbestuurder, one-way fee etc.)?</a:t>
          </a:r>
          <a:br>
            <a:rPr lang="es-ES" sz="1400"/>
          </a:br>
          <a:endParaRPr lang="es-ES" sz="1400"/>
        </a:p>
      </xdr:txBody>
    </xdr:sp>
    <xdr:clientData/>
  </xdr:twoCellAnchor>
</xdr:wsDr>
</file>

<file path=xl/persons/person.xml><?xml version="1.0" encoding="utf-8"?>
<personList xmlns="http://schemas.microsoft.com/office/spreadsheetml/2018/threadedcomments" xmlns:x="http://schemas.openxmlformats.org/spreadsheetml/2006/main">
  <person displayName="Rikkert Barendse" id="{EC906410-457E-4212-B323-012CF8B3F035}" userId="60ad252c48dfd9c3" providerId="Windows Live"/>
</personList>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 dT="2020-07-13T11:32:59.64" personId="{EC906410-457E-4212-B323-012CF8B3F035}" id="{8291EE67-0BCB-4C8D-AFD6-0F61ADE1CF43}">
    <text>(Keuze tussen Groepsreizen &amp; Incentives, Individuele reizigers, Doorverkoop (BP, Ecktiv etc.)</text>
  </threadedComment>
  <threadedComment ref="L1" dT="2020-07-13T11:33:43.95" personId="{EC906410-457E-4212-B323-012CF8B3F035}" id="{8FFDCACC-1380-4D33-AF4F-307038A09982}">
    <text>(keuze tussen Maatwerkreis of Websitereis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s://bit.ly/2YNYpWx" TargetMode="External"/><Relationship Id="rId3" Type="http://schemas.openxmlformats.org/officeDocument/2006/relationships/hyperlink" Target="https://bit.ly/2RlqEIb" TargetMode="External"/><Relationship Id="rId7" Type="http://schemas.openxmlformats.org/officeDocument/2006/relationships/hyperlink" Target="https://bit.ly/2XbZxT8" TargetMode="External"/><Relationship Id="rId2" Type="http://schemas.openxmlformats.org/officeDocument/2006/relationships/hyperlink" Target="https://bit.ly/3egdC7B" TargetMode="External"/><Relationship Id="rId1" Type="http://schemas.openxmlformats.org/officeDocument/2006/relationships/hyperlink" Target="https://bit.ly/3vGbn3g" TargetMode="External"/><Relationship Id="rId6" Type="http://schemas.openxmlformats.org/officeDocument/2006/relationships/hyperlink" Target="https://bit.ly/3lzIe7D" TargetMode="External"/><Relationship Id="rId5" Type="http://schemas.openxmlformats.org/officeDocument/2006/relationships/hyperlink" Target="https://bit.ly/3h1rK6y" TargetMode="External"/><Relationship Id="rId10" Type="http://schemas.openxmlformats.org/officeDocument/2006/relationships/hyperlink" Target="https://bit.ly/3lAyieg" TargetMode="External"/><Relationship Id="rId4" Type="http://schemas.openxmlformats.org/officeDocument/2006/relationships/hyperlink" Target="https://bit.ly/3ecsYtP" TargetMode="External"/><Relationship Id="rId9" Type="http://schemas.openxmlformats.org/officeDocument/2006/relationships/hyperlink" Target="https://bit.ly/3iX3p1W"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bit.ly/3AcSx67" TargetMode="External"/><Relationship Id="rId1" Type="http://schemas.openxmlformats.org/officeDocument/2006/relationships/hyperlink" Target="https://bit.ly/3xdAYl6"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bit.ly/3FHtFa2" TargetMode="External"/><Relationship Id="rId13" Type="http://schemas.openxmlformats.org/officeDocument/2006/relationships/hyperlink" Target="https://bit.ly/3ex5aQC" TargetMode="External"/><Relationship Id="rId18" Type="http://schemas.openxmlformats.org/officeDocument/2006/relationships/hyperlink" Target="https://bit.ly/3mKL0qV" TargetMode="External"/><Relationship Id="rId26" Type="http://schemas.openxmlformats.org/officeDocument/2006/relationships/hyperlink" Target="https://bit.ly/3HqhkqS" TargetMode="External"/><Relationship Id="rId3" Type="http://schemas.openxmlformats.org/officeDocument/2006/relationships/hyperlink" Target="https://bit.ly/3EBAXdY" TargetMode="External"/><Relationship Id="rId21" Type="http://schemas.openxmlformats.org/officeDocument/2006/relationships/hyperlink" Target="https://bit.ly/317tqpw" TargetMode="External"/><Relationship Id="rId7" Type="http://schemas.openxmlformats.org/officeDocument/2006/relationships/hyperlink" Target="https://bit.ly/3mGtPHg" TargetMode="External"/><Relationship Id="rId12" Type="http://schemas.openxmlformats.org/officeDocument/2006/relationships/hyperlink" Target="https://bit.ly/3sPU01I" TargetMode="External"/><Relationship Id="rId17" Type="http://schemas.openxmlformats.org/officeDocument/2006/relationships/hyperlink" Target="https://bit.ly/3sEoe80" TargetMode="External"/><Relationship Id="rId25" Type="http://schemas.openxmlformats.org/officeDocument/2006/relationships/hyperlink" Target="https://bit.ly/3z8HgEA" TargetMode="External"/><Relationship Id="rId2" Type="http://schemas.openxmlformats.org/officeDocument/2006/relationships/hyperlink" Target="https://bit.ly/3JpmHIQ" TargetMode="External"/><Relationship Id="rId16" Type="http://schemas.openxmlformats.org/officeDocument/2006/relationships/hyperlink" Target="https://bit.ly/3EDeQUg" TargetMode="External"/><Relationship Id="rId20" Type="http://schemas.openxmlformats.org/officeDocument/2006/relationships/hyperlink" Target="https://bit.ly/3JtdoaY" TargetMode="External"/><Relationship Id="rId29" Type="http://schemas.openxmlformats.org/officeDocument/2006/relationships/hyperlink" Target="https://bit.ly/3pDb5Kk" TargetMode="External"/><Relationship Id="rId1" Type="http://schemas.openxmlformats.org/officeDocument/2006/relationships/hyperlink" Target="https://bit.ly/3HlMaB0" TargetMode="External"/><Relationship Id="rId6" Type="http://schemas.openxmlformats.org/officeDocument/2006/relationships/hyperlink" Target="https://bit.ly/3zbxjGv" TargetMode="External"/><Relationship Id="rId11" Type="http://schemas.openxmlformats.org/officeDocument/2006/relationships/hyperlink" Target="https://bit.ly/3qBnGgo" TargetMode="External"/><Relationship Id="rId24" Type="http://schemas.openxmlformats.org/officeDocument/2006/relationships/hyperlink" Target="https://bit.ly/3eAMTC9" TargetMode="External"/><Relationship Id="rId5" Type="http://schemas.openxmlformats.org/officeDocument/2006/relationships/hyperlink" Target="https://bit.ly/3sEZhcD" TargetMode="External"/><Relationship Id="rId15" Type="http://schemas.openxmlformats.org/officeDocument/2006/relationships/hyperlink" Target="https://bit.ly/3JnAHTs" TargetMode="External"/><Relationship Id="rId23" Type="http://schemas.openxmlformats.org/officeDocument/2006/relationships/hyperlink" Target="https://bit.ly/3sNhMf7" TargetMode="External"/><Relationship Id="rId28" Type="http://schemas.openxmlformats.org/officeDocument/2006/relationships/hyperlink" Target="https://bit.ly/3HnOk3b" TargetMode="External"/><Relationship Id="rId10" Type="http://schemas.openxmlformats.org/officeDocument/2006/relationships/hyperlink" Target="https://bit.ly/3qB7JHd" TargetMode="External"/><Relationship Id="rId19" Type="http://schemas.openxmlformats.org/officeDocument/2006/relationships/hyperlink" Target="https://bit.ly/3JuDKZW" TargetMode="External"/><Relationship Id="rId4" Type="http://schemas.openxmlformats.org/officeDocument/2006/relationships/hyperlink" Target="https://bit.ly/33VlsAO" TargetMode="External"/><Relationship Id="rId9" Type="http://schemas.openxmlformats.org/officeDocument/2006/relationships/hyperlink" Target="https://bit.ly/3qBUdmI" TargetMode="External"/><Relationship Id="rId14" Type="http://schemas.openxmlformats.org/officeDocument/2006/relationships/hyperlink" Target="https://bit.ly/3EEu8rU" TargetMode="External"/><Relationship Id="rId22" Type="http://schemas.openxmlformats.org/officeDocument/2006/relationships/hyperlink" Target="https://bit.ly/3sE1Cod" TargetMode="External"/><Relationship Id="rId27" Type="http://schemas.openxmlformats.org/officeDocument/2006/relationships/hyperlink" Target="https://bit.ly/3EGHaW6" TargetMode="External"/><Relationship Id="rId30"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8" Type="http://schemas.openxmlformats.org/officeDocument/2006/relationships/hyperlink" Target="https://bit.ly/3JslksU" TargetMode="External"/><Relationship Id="rId3" Type="http://schemas.openxmlformats.org/officeDocument/2006/relationships/hyperlink" Target="https://bit.ly/3qDAcfg" TargetMode="External"/><Relationship Id="rId7" Type="http://schemas.openxmlformats.org/officeDocument/2006/relationships/hyperlink" Target="https://bit.ly/3Jvydm8" TargetMode="External"/><Relationship Id="rId2" Type="http://schemas.openxmlformats.org/officeDocument/2006/relationships/hyperlink" Target="https://bit.ly/3mDGlqT" TargetMode="External"/><Relationship Id="rId1" Type="http://schemas.openxmlformats.org/officeDocument/2006/relationships/hyperlink" Target="https://bit.ly/3FFHMwz" TargetMode="External"/><Relationship Id="rId6" Type="http://schemas.openxmlformats.org/officeDocument/2006/relationships/hyperlink" Target="https://bit.ly/3z8iCnL" TargetMode="External"/><Relationship Id="rId5" Type="http://schemas.openxmlformats.org/officeDocument/2006/relationships/hyperlink" Target="https://bit.ly/3qyM6Hq" TargetMode="External"/><Relationship Id="rId10" Type="http://schemas.openxmlformats.org/officeDocument/2006/relationships/printerSettings" Target="../printerSettings/printerSettings3.bin"/><Relationship Id="rId4" Type="http://schemas.openxmlformats.org/officeDocument/2006/relationships/hyperlink" Target="https://bit.ly/32ORhL1" TargetMode="External"/><Relationship Id="rId9" Type="http://schemas.openxmlformats.org/officeDocument/2006/relationships/hyperlink" Target="https://bit.ly/31by9G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bit.ly/3mZSJl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bit.ly/36qe1Tr"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bit.ly/3LP8XbF" TargetMode="External"/><Relationship Id="rId2" Type="http://schemas.openxmlformats.org/officeDocument/2006/relationships/hyperlink" Target="https://bit.ly/3h6QlG4" TargetMode="External"/><Relationship Id="rId1" Type="http://schemas.openxmlformats.org/officeDocument/2006/relationships/hyperlink" Target="https://bit.ly/3sbRSRy"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bit.ly/3L9NtFj" TargetMode="External"/><Relationship Id="rId2" Type="http://schemas.openxmlformats.org/officeDocument/2006/relationships/hyperlink" Target="https://bit.ly/3CYCzPP" TargetMode="External"/><Relationship Id="rId1" Type="http://schemas.openxmlformats.org/officeDocument/2006/relationships/hyperlink" Target="https://bit.ly/3HYr4st"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U83"/>
  <sheetViews>
    <sheetView zoomScale="70" zoomScaleNormal="70" zoomScalePageLayoutView="80" workbookViewId="0">
      <selection activeCell="G14" sqref="G14"/>
    </sheetView>
  </sheetViews>
  <sheetFormatPr defaultColWidth="11.42578125" defaultRowHeight="15"/>
  <cols>
    <col min="1" max="1" width="31.140625" style="1" customWidth="1"/>
    <col min="2" max="2" width="32" style="1" customWidth="1"/>
    <col min="3" max="3" width="36.28515625" style="2" customWidth="1"/>
    <col min="4" max="4" width="64.5703125" style="2" customWidth="1"/>
    <col min="5" max="5" width="43.28515625" style="2" customWidth="1"/>
    <col min="6" max="6" width="55.5703125" style="1" customWidth="1"/>
    <col min="7" max="7" width="32.5703125" style="1" customWidth="1"/>
    <col min="8" max="8" width="20.42578125" style="1" customWidth="1"/>
    <col min="9" max="9" width="33" style="1" bestFit="1" customWidth="1"/>
    <col min="10" max="10" width="16.42578125" style="1" bestFit="1" customWidth="1"/>
    <col min="11" max="11" width="11.42578125" style="1"/>
    <col min="12" max="12" width="11.42578125" style="2"/>
    <col min="13" max="13" width="20.5703125" style="2" bestFit="1" customWidth="1"/>
    <col min="14" max="14" width="30.5703125" style="2" customWidth="1"/>
    <col min="15" max="15" width="5.42578125" style="2" customWidth="1"/>
    <col min="16" max="16" width="35.5703125" style="2" bestFit="1" customWidth="1"/>
    <col min="17" max="17" width="5.5703125" style="2" customWidth="1"/>
    <col min="18" max="18" width="30.42578125" style="2" bestFit="1" customWidth="1"/>
    <col min="19" max="19" width="5.140625" style="2" customWidth="1"/>
    <col min="20" max="20" width="35.5703125" style="2" bestFit="1" customWidth="1"/>
    <col min="21" max="16384" width="11.42578125" style="1"/>
  </cols>
  <sheetData>
    <row r="1" spans="1:21" ht="26.25">
      <c r="A1" s="380" t="s">
        <v>461</v>
      </c>
      <c r="B1" s="275" t="s">
        <v>318</v>
      </c>
      <c r="C1" s="275"/>
      <c r="D1" s="275" t="s">
        <v>378</v>
      </c>
      <c r="E1" s="353" t="s">
        <v>379</v>
      </c>
      <c r="F1" s="275" t="s">
        <v>380</v>
      </c>
    </row>
    <row r="2" spans="1:21" ht="21">
      <c r="A2" s="273" t="s">
        <v>322</v>
      </c>
      <c r="B2" s="281"/>
      <c r="C2" s="284" t="s">
        <v>465</v>
      </c>
      <c r="D2" s="350"/>
      <c r="E2" s="354"/>
      <c r="F2" s="356"/>
      <c r="G2" s="305"/>
    </row>
    <row r="3" spans="1:21" ht="15.75">
      <c r="A3" s="363" t="s">
        <v>319</v>
      </c>
      <c r="B3" s="286">
        <v>2</v>
      </c>
      <c r="C3" s="284" t="s">
        <v>464</v>
      </c>
      <c r="D3" s="350"/>
      <c r="E3" s="355"/>
      <c r="F3" s="356"/>
      <c r="G3"/>
    </row>
    <row r="4" spans="1:21" ht="15.75">
      <c r="A4" s="363" t="s">
        <v>320</v>
      </c>
      <c r="B4" s="286">
        <v>0</v>
      </c>
      <c r="C4" s="284" t="s">
        <v>373</v>
      </c>
      <c r="D4" s="350"/>
      <c r="E4" s="356"/>
      <c r="F4" s="355"/>
      <c r="G4" s="305"/>
    </row>
    <row r="5" spans="1:21" ht="15.75">
      <c r="A5" s="363" t="s">
        <v>321</v>
      </c>
      <c r="B5" s="286">
        <v>0</v>
      </c>
      <c r="C5" s="285" t="s">
        <v>374</v>
      </c>
      <c r="D5" s="350"/>
      <c r="E5" s="356"/>
      <c r="F5" s="355"/>
      <c r="G5"/>
    </row>
    <row r="6" spans="1:21" ht="19.5" customHeight="1">
      <c r="A6" s="364" t="s">
        <v>323</v>
      </c>
      <c r="B6" s="352">
        <f>B3+B4+B5</f>
        <v>2</v>
      </c>
      <c r="C6" s="284" t="s">
        <v>324</v>
      </c>
      <c r="D6" s="351"/>
      <c r="E6" s="357"/>
      <c r="F6" s="360"/>
      <c r="G6" s="305"/>
      <c r="L6" s="150" t="s">
        <v>219</v>
      </c>
      <c r="M6" s="150" t="s">
        <v>220</v>
      </c>
      <c r="N6" s="150" t="s">
        <v>225</v>
      </c>
      <c r="O6" s="150" t="s">
        <v>224</v>
      </c>
      <c r="P6" s="150" t="s">
        <v>226</v>
      </c>
      <c r="Q6" s="150" t="s">
        <v>224</v>
      </c>
      <c r="R6" s="150" t="s">
        <v>229</v>
      </c>
      <c r="S6" s="150" t="s">
        <v>224</v>
      </c>
      <c r="T6" s="150" t="s">
        <v>230</v>
      </c>
      <c r="U6" s="150" t="s">
        <v>224</v>
      </c>
    </row>
    <row r="7" spans="1:21" ht="15.75">
      <c r="A7" s="283" t="s">
        <v>15</v>
      </c>
      <c r="B7" s="299"/>
      <c r="C7" s="284" t="s">
        <v>375</v>
      </c>
      <c r="D7" s="350"/>
      <c r="E7" s="358"/>
      <c r="F7" s="360"/>
      <c r="G7"/>
      <c r="L7" s="150"/>
      <c r="M7" s="150"/>
      <c r="N7" s="150"/>
      <c r="O7" s="150"/>
      <c r="P7" s="150"/>
      <c r="Q7" s="150"/>
      <c r="R7" s="150"/>
      <c r="S7" s="150"/>
      <c r="T7" s="150"/>
      <c r="U7" s="150"/>
    </row>
    <row r="8" spans="1:21" ht="15.75">
      <c r="A8" s="283" t="s">
        <v>122</v>
      </c>
      <c r="B8" s="282">
        <v>0</v>
      </c>
      <c r="C8" s="285" t="s">
        <v>376</v>
      </c>
      <c r="D8" s="362"/>
      <c r="E8" s="361"/>
      <c r="F8" s="360"/>
      <c r="G8" s="305"/>
      <c r="L8" s="150"/>
      <c r="M8" s="150"/>
      <c r="N8" s="150"/>
      <c r="O8" s="150"/>
      <c r="P8" s="150"/>
      <c r="Q8" s="150"/>
      <c r="R8" s="150"/>
      <c r="S8" s="150"/>
      <c r="T8" s="150"/>
      <c r="U8" s="150"/>
    </row>
    <row r="9" spans="1:21" ht="21.75" customHeight="1">
      <c r="A9" s="285" t="s">
        <v>325</v>
      </c>
      <c r="B9" s="282"/>
      <c r="C9" s="285" t="s">
        <v>372</v>
      </c>
      <c r="D9" s="362"/>
      <c r="E9" s="359"/>
      <c r="F9" s="31"/>
      <c r="G9"/>
      <c r="L9" s="150"/>
      <c r="M9" s="150"/>
      <c r="N9" s="150"/>
      <c r="O9" s="150"/>
      <c r="P9" s="150"/>
      <c r="Q9" s="150"/>
      <c r="R9" s="150"/>
      <c r="S9" s="150"/>
      <c r="T9" s="150"/>
      <c r="U9" s="150"/>
    </row>
    <row r="10" spans="1:21" ht="17.25" customHeight="1">
      <c r="A10" s="285" t="s">
        <v>370</v>
      </c>
      <c r="B10" s="282"/>
      <c r="C10" s="285" t="s">
        <v>377</v>
      </c>
      <c r="D10" s="362"/>
      <c r="E10" s="359"/>
      <c r="F10" s="31"/>
      <c r="G10"/>
      <c r="L10" s="150"/>
      <c r="M10" s="150"/>
      <c r="N10" s="150"/>
      <c r="O10" s="150"/>
      <c r="P10" s="150"/>
      <c r="Q10" s="150"/>
      <c r="R10" s="150"/>
      <c r="S10" s="150"/>
      <c r="T10" s="150"/>
      <c r="U10" s="150"/>
    </row>
    <row r="11" spans="1:21" ht="16.5" customHeight="1">
      <c r="A11" s="285" t="s">
        <v>371</v>
      </c>
      <c r="B11" s="282"/>
      <c r="C11" s="285" t="s">
        <v>386</v>
      </c>
      <c r="D11" s="362"/>
      <c r="E11" s="383" t="s">
        <v>462</v>
      </c>
      <c r="F11" s="384" t="s">
        <v>463</v>
      </c>
      <c r="G11"/>
      <c r="L11" s="150"/>
      <c r="M11" s="150"/>
      <c r="N11" s="150"/>
      <c r="O11" s="150"/>
      <c r="P11" s="150"/>
      <c r="Q11" s="150"/>
      <c r="R11" s="150"/>
      <c r="S11" s="150"/>
      <c r="T11" s="150"/>
      <c r="U11" s="150"/>
    </row>
    <row r="12" spans="1:21" ht="16.5" customHeight="1">
      <c r="A12" s="285" t="s">
        <v>385</v>
      </c>
      <c r="B12" s="282"/>
      <c r="C12" s="285" t="s">
        <v>387</v>
      </c>
      <c r="D12" s="351"/>
      <c r="E12" s="385">
        <v>0</v>
      </c>
      <c r="F12" s="386">
        <v>0</v>
      </c>
      <c r="G12"/>
      <c r="L12" s="150"/>
      <c r="M12" s="150"/>
      <c r="N12" s="150"/>
      <c r="O12" s="150"/>
      <c r="P12" s="150"/>
      <c r="Q12" s="150"/>
      <c r="R12" s="150"/>
      <c r="S12" s="150"/>
      <c r="T12" s="150"/>
      <c r="U12" s="150"/>
    </row>
    <row r="13" spans="1:21" s="280" customFormat="1" ht="6.75" customHeight="1">
      <c r="A13" s="277"/>
      <c r="B13" s="278"/>
      <c r="C13" s="276"/>
      <c r="D13" s="279"/>
      <c r="E13" s="74"/>
      <c r="G13" s="305"/>
      <c r="L13" s="23"/>
      <c r="M13" s="23"/>
      <c r="N13" s="23"/>
      <c r="O13" s="23"/>
      <c r="P13" s="23"/>
      <c r="Q13" s="23"/>
      <c r="R13" s="23"/>
      <c r="S13" s="23"/>
      <c r="T13" s="23"/>
      <c r="U13" s="23"/>
    </row>
    <row r="14" spans="1:21" ht="18.75" customHeight="1">
      <c r="A14" s="19" t="s">
        <v>4</v>
      </c>
      <c r="B14" s="20"/>
      <c r="C14" s="18"/>
      <c r="D14" s="272"/>
      <c r="E14" s="381" t="s">
        <v>398</v>
      </c>
      <c r="F14" s="382" t="s">
        <v>388</v>
      </c>
      <c r="G14"/>
      <c r="H14" s="31"/>
      <c r="I14" s="31"/>
      <c r="J14" s="31"/>
      <c r="M14" s="150" t="s">
        <v>221</v>
      </c>
      <c r="N14" s="2" t="s">
        <v>231</v>
      </c>
      <c r="O14" s="2">
        <v>50</v>
      </c>
      <c r="P14" s="2" t="s">
        <v>232</v>
      </c>
      <c r="Q14" s="2">
        <v>75</v>
      </c>
      <c r="R14" s="2" t="s">
        <v>231</v>
      </c>
      <c r="S14" s="2">
        <v>65</v>
      </c>
      <c r="T14" s="2" t="s">
        <v>232</v>
      </c>
      <c r="U14" s="2">
        <v>100</v>
      </c>
    </row>
    <row r="15" spans="1:21" ht="19.5" customHeight="1">
      <c r="A15" s="3"/>
      <c r="B15" s="4" t="s">
        <v>0</v>
      </c>
      <c r="C15" s="5" t="s">
        <v>114</v>
      </c>
      <c r="D15" s="5" t="s">
        <v>8</v>
      </c>
      <c r="E15" s="6" t="s">
        <v>384</v>
      </c>
      <c r="F15" s="93" t="s">
        <v>383</v>
      </c>
      <c r="G15" s="305"/>
      <c r="I15" s="274"/>
      <c r="J15" s="95"/>
      <c r="M15" s="150" t="s">
        <v>222</v>
      </c>
      <c r="N15" s="2" t="s">
        <v>231</v>
      </c>
      <c r="O15" s="2">
        <v>60</v>
      </c>
      <c r="P15" s="2" t="s">
        <v>232</v>
      </c>
      <c r="Q15" s="2">
        <v>80</v>
      </c>
      <c r="R15" s="2" t="s">
        <v>231</v>
      </c>
      <c r="S15" s="2">
        <v>70</v>
      </c>
      <c r="T15" s="2" t="s">
        <v>232</v>
      </c>
      <c r="U15" s="2">
        <v>100</v>
      </c>
    </row>
    <row r="16" spans="1:21" ht="17.25" customHeight="1">
      <c r="A16" s="5" t="s">
        <v>2</v>
      </c>
      <c r="B16" s="7">
        <f>C83</f>
        <v>0</v>
      </c>
      <c r="C16" s="36">
        <v>0</v>
      </c>
      <c r="D16" s="3">
        <f>C16/B$6</f>
        <v>0</v>
      </c>
      <c r="E16" s="22" t="e">
        <f>F16/C16</f>
        <v>#DIV/0!</v>
      </c>
      <c r="F16" s="94">
        <f>(C16-B16)*0.79</f>
        <v>0</v>
      </c>
      <c r="G16" s="305"/>
      <c r="H16" s="300"/>
      <c r="I16" s="96"/>
      <c r="J16" s="97"/>
      <c r="M16" s="2" t="s">
        <v>233</v>
      </c>
      <c r="N16" s="2" t="s">
        <v>241</v>
      </c>
      <c r="O16" s="2">
        <v>55</v>
      </c>
      <c r="P16" s="2" t="s">
        <v>242</v>
      </c>
      <c r="Q16" s="2">
        <v>75</v>
      </c>
      <c r="R16" s="2" t="s">
        <v>241</v>
      </c>
      <c r="S16" s="2">
        <v>75</v>
      </c>
      <c r="T16" s="2" t="s">
        <v>242</v>
      </c>
      <c r="U16" s="1">
        <v>100</v>
      </c>
    </row>
    <row r="17" spans="1:21" ht="15.75">
      <c r="A17" s="5" t="s">
        <v>3</v>
      </c>
      <c r="B17" s="388">
        <f>E12*B6+F12*B6</f>
        <v>0</v>
      </c>
      <c r="C17" s="387">
        <f>B17+50</f>
        <v>50</v>
      </c>
      <c r="D17" s="3">
        <f t="shared" ref="D17:D18" si="0">C17/B$6</f>
        <v>25</v>
      </c>
      <c r="E17" s="22">
        <f t="shared" ref="E17:E18" si="1">F17/C17</f>
        <v>0.79</v>
      </c>
      <c r="F17" s="94">
        <f t="shared" ref="F17:F18" si="2">(C17-B17)*0.79</f>
        <v>39.5</v>
      </c>
      <c r="G17" s="305"/>
      <c r="H17" s="302"/>
      <c r="I17" s="96"/>
      <c r="J17" s="97"/>
      <c r="M17" s="2" t="s">
        <v>234</v>
      </c>
      <c r="N17" s="2" t="s">
        <v>241</v>
      </c>
      <c r="O17" s="2">
        <v>55</v>
      </c>
      <c r="P17" s="2" t="s">
        <v>242</v>
      </c>
      <c r="Q17" s="2">
        <v>75</v>
      </c>
      <c r="R17" s="2" t="s">
        <v>241</v>
      </c>
      <c r="S17" s="2">
        <v>75</v>
      </c>
      <c r="T17" s="2" t="s">
        <v>242</v>
      </c>
      <c r="U17" s="1">
        <v>100</v>
      </c>
    </row>
    <row r="18" spans="1:21" ht="15.75">
      <c r="A18" s="5" t="s">
        <v>1</v>
      </c>
      <c r="B18" s="7">
        <f>B16+B17</f>
        <v>0</v>
      </c>
      <c r="C18" s="7">
        <f>C16+C17</f>
        <v>50</v>
      </c>
      <c r="D18" s="289">
        <f t="shared" si="0"/>
        <v>25</v>
      </c>
      <c r="E18" s="288">
        <f t="shared" si="1"/>
        <v>0.79</v>
      </c>
      <c r="F18" s="287">
        <f t="shared" si="2"/>
        <v>39.5</v>
      </c>
      <c r="G18" s="301"/>
      <c r="H18" s="302"/>
      <c r="I18" s="96"/>
      <c r="J18" s="97"/>
      <c r="M18" s="2" t="s">
        <v>235</v>
      </c>
      <c r="N18" s="2" t="s">
        <v>241</v>
      </c>
      <c r="O18" s="2">
        <v>50</v>
      </c>
      <c r="P18" s="2" t="s">
        <v>242</v>
      </c>
      <c r="Q18" s="2">
        <v>65</v>
      </c>
      <c r="R18" s="2" t="s">
        <v>241</v>
      </c>
      <c r="S18" s="2">
        <v>65</v>
      </c>
      <c r="T18" s="2" t="s">
        <v>242</v>
      </c>
      <c r="U18" s="1">
        <v>90</v>
      </c>
    </row>
    <row r="19" spans="1:21" ht="14.25" customHeight="1">
      <c r="A19" s="8"/>
      <c r="B19" s="417" t="s">
        <v>583</v>
      </c>
      <c r="C19" s="418">
        <v>0</v>
      </c>
      <c r="D19" s="21"/>
      <c r="E19" s="9"/>
      <c r="F19" s="8"/>
      <c r="M19" s="2" t="s">
        <v>236</v>
      </c>
      <c r="N19" s="2" t="s">
        <v>223</v>
      </c>
      <c r="O19" s="2">
        <v>55</v>
      </c>
      <c r="P19" s="2" t="s">
        <v>227</v>
      </c>
      <c r="Q19" s="2">
        <v>65</v>
      </c>
      <c r="R19" s="2" t="s">
        <v>228</v>
      </c>
      <c r="S19" s="2">
        <v>65</v>
      </c>
      <c r="T19" s="2" t="s">
        <v>227</v>
      </c>
      <c r="U19" s="2">
        <v>85</v>
      </c>
    </row>
    <row r="20" spans="1:21" ht="18" customHeight="1">
      <c r="A20" s="12" t="s">
        <v>5</v>
      </c>
      <c r="B20" s="12" t="s">
        <v>6</v>
      </c>
      <c r="C20" s="35" t="s">
        <v>7</v>
      </c>
      <c r="D20" s="305"/>
      <c r="E20" s="10"/>
      <c r="F20" s="305"/>
      <c r="G20" s="2"/>
      <c r="H20" s="2"/>
      <c r="M20" s="2" t="s">
        <v>237</v>
      </c>
      <c r="N20" s="2" t="s">
        <v>223</v>
      </c>
      <c r="O20" s="2">
        <v>50</v>
      </c>
      <c r="P20" s="2" t="s">
        <v>227</v>
      </c>
      <c r="Q20" s="2">
        <v>65</v>
      </c>
      <c r="R20" s="2" t="s">
        <v>228</v>
      </c>
      <c r="S20" s="2">
        <v>65</v>
      </c>
      <c r="T20" s="2" t="s">
        <v>227</v>
      </c>
      <c r="U20" s="1">
        <v>85</v>
      </c>
    </row>
    <row r="21" spans="1:21" ht="18" customHeight="1">
      <c r="A21" s="304"/>
      <c r="B21" s="304"/>
      <c r="C21" s="304"/>
      <c r="D21" s="306"/>
      <c r="E21" s="10"/>
      <c r="F21" s="306"/>
      <c r="G21" s="2"/>
      <c r="H21" s="2"/>
    </row>
    <row r="22" spans="1:21" ht="15" customHeight="1">
      <c r="A22" s="13"/>
      <c r="B22" s="13"/>
      <c r="C22" s="14"/>
      <c r="D22" s="30"/>
      <c r="E22" s="30"/>
      <c r="F22" s="30"/>
      <c r="G22" s="2"/>
      <c r="H22" s="2"/>
      <c r="M22" s="2" t="s">
        <v>238</v>
      </c>
      <c r="N22" s="2" t="s">
        <v>243</v>
      </c>
      <c r="O22" s="2">
        <v>50</v>
      </c>
      <c r="P22" s="2" t="s">
        <v>232</v>
      </c>
      <c r="Q22" s="2">
        <v>75</v>
      </c>
      <c r="R22" s="2" t="s">
        <v>243</v>
      </c>
      <c r="S22" s="2">
        <v>65</v>
      </c>
      <c r="T22" s="2" t="s">
        <v>232</v>
      </c>
      <c r="U22" s="2">
        <v>90</v>
      </c>
    </row>
    <row r="23" spans="1:21" ht="25.5" customHeight="1">
      <c r="A23" s="3" t="s">
        <v>9</v>
      </c>
      <c r="B23" s="90">
        <f>C23/B$6</f>
        <v>0</v>
      </c>
      <c r="C23" s="90">
        <f>C19*(B8-1)</f>
        <v>0</v>
      </c>
      <c r="D23" s="29"/>
      <c r="E23" s="89"/>
      <c r="F23" s="307"/>
      <c r="G23" s="30"/>
      <c r="H23" s="2"/>
      <c r="M23" s="2" t="s">
        <v>239</v>
      </c>
      <c r="N23" s="2" t="s">
        <v>223</v>
      </c>
      <c r="O23" s="2">
        <v>55</v>
      </c>
      <c r="P23" s="2" t="s">
        <v>227</v>
      </c>
      <c r="Q23" s="2">
        <v>75</v>
      </c>
      <c r="R23" s="2" t="s">
        <v>228</v>
      </c>
      <c r="S23" s="2">
        <v>60</v>
      </c>
      <c r="T23" s="2" t="s">
        <v>227</v>
      </c>
      <c r="U23" s="1">
        <v>90</v>
      </c>
    </row>
    <row r="24" spans="1:21" ht="30" customHeight="1">
      <c r="A24" s="3" t="s">
        <v>382</v>
      </c>
      <c r="B24" s="90">
        <f>C24/B$6</f>
        <v>0</v>
      </c>
      <c r="C24" s="91"/>
      <c r="D24" s="29"/>
      <c r="E24" s="99"/>
      <c r="F24"/>
      <c r="G24" s="30"/>
      <c r="H24" s="2"/>
      <c r="M24" s="2" t="s">
        <v>240</v>
      </c>
      <c r="N24" s="2" t="s">
        <v>223</v>
      </c>
      <c r="O24" s="2">
        <v>60</v>
      </c>
      <c r="P24" s="2" t="s">
        <v>227</v>
      </c>
      <c r="Q24" s="2">
        <v>75</v>
      </c>
      <c r="R24" s="2" t="s">
        <v>228</v>
      </c>
      <c r="S24" s="2">
        <v>75</v>
      </c>
      <c r="T24" s="2" t="s">
        <v>227</v>
      </c>
      <c r="U24" s="1">
        <v>95</v>
      </c>
    </row>
    <row r="25" spans="1:21" ht="25.5" customHeight="1">
      <c r="A25" s="3" t="s">
        <v>10</v>
      </c>
      <c r="B25" s="90">
        <f t="shared" ref="B25:B81" si="3">C25/B$6</f>
        <v>0</v>
      </c>
      <c r="C25" s="91"/>
      <c r="D25" s="29"/>
      <c r="E25" s="100"/>
      <c r="F25" s="307"/>
      <c r="G25" s="30"/>
      <c r="H25" s="2"/>
    </row>
    <row r="26" spans="1:21" ht="26.25" customHeight="1" thickBot="1">
      <c r="A26" s="3" t="s">
        <v>381</v>
      </c>
      <c r="B26" s="90">
        <f t="shared" si="3"/>
        <v>0</v>
      </c>
      <c r="C26" s="92"/>
      <c r="D26" s="101"/>
      <c r="E26" s="89"/>
      <c r="F26" s="30"/>
      <c r="G26" s="30"/>
      <c r="H26" s="2"/>
    </row>
    <row r="27" spans="1:21" ht="28.5" customHeight="1">
      <c r="A27" s="3"/>
      <c r="B27" s="90">
        <f t="shared" si="3"/>
        <v>0</v>
      </c>
      <c r="C27" s="92"/>
      <c r="D27" s="402" t="s">
        <v>584</v>
      </c>
      <c r="E27" s="403">
        <f>C19/B6</f>
        <v>0</v>
      </c>
      <c r="F27" s="404"/>
      <c r="G27" s="405"/>
      <c r="H27" s="406"/>
    </row>
    <row r="28" spans="1:21" ht="28.5" customHeight="1">
      <c r="A28" s="3"/>
      <c r="B28" s="90">
        <f t="shared" si="3"/>
        <v>0</v>
      </c>
      <c r="C28" s="92"/>
      <c r="D28" s="407" t="s">
        <v>564</v>
      </c>
      <c r="E28" s="408" t="s">
        <v>565</v>
      </c>
      <c r="F28" s="408" t="s">
        <v>566</v>
      </c>
      <c r="G28" s="408" t="s">
        <v>567</v>
      </c>
      <c r="H28" s="409" t="s">
        <v>568</v>
      </c>
    </row>
    <row r="29" spans="1:21" ht="26.25" customHeight="1">
      <c r="A29" s="3"/>
      <c r="B29" s="90">
        <f t="shared" si="3"/>
        <v>0</v>
      </c>
      <c r="C29" s="92"/>
      <c r="D29" s="407" t="s">
        <v>569</v>
      </c>
      <c r="E29" s="410" t="s">
        <v>570</v>
      </c>
      <c r="F29" s="1" t="s">
        <v>571</v>
      </c>
      <c r="G29" s="2" t="s">
        <v>572</v>
      </c>
      <c r="H29" s="411" t="s">
        <v>573</v>
      </c>
    </row>
    <row r="30" spans="1:21" ht="30.75" customHeight="1">
      <c r="A30" s="3"/>
      <c r="B30" s="90">
        <f t="shared" si="3"/>
        <v>0</v>
      </c>
      <c r="C30" s="92"/>
      <c r="D30" s="407" t="s">
        <v>574</v>
      </c>
      <c r="E30" s="410" t="s">
        <v>570</v>
      </c>
      <c r="F30" s="1" t="s">
        <v>571</v>
      </c>
      <c r="G30" s="2" t="s">
        <v>572</v>
      </c>
      <c r="H30" s="411" t="s">
        <v>575</v>
      </c>
    </row>
    <row r="31" spans="1:21" s="11" customFormat="1" ht="32.25" customHeight="1">
      <c r="A31" s="3"/>
      <c r="B31" s="90">
        <f t="shared" si="3"/>
        <v>0</v>
      </c>
      <c r="C31" s="92"/>
      <c r="D31" s="407" t="s">
        <v>576</v>
      </c>
      <c r="E31" s="1" t="s">
        <v>577</v>
      </c>
      <c r="F31" s="1" t="s">
        <v>571</v>
      </c>
      <c r="G31" s="2" t="s">
        <v>572</v>
      </c>
      <c r="H31" s="412" t="s">
        <v>578</v>
      </c>
      <c r="L31" s="102"/>
      <c r="M31" s="102"/>
      <c r="N31" s="102"/>
      <c r="O31" s="102"/>
      <c r="P31" s="102"/>
      <c r="Q31" s="102"/>
      <c r="R31" s="102"/>
      <c r="S31" s="102"/>
      <c r="T31" s="102"/>
    </row>
    <row r="32" spans="1:21" s="11" customFormat="1" ht="46.35" customHeight="1">
      <c r="A32" s="3"/>
      <c r="B32" s="90">
        <f t="shared" si="3"/>
        <v>0</v>
      </c>
      <c r="C32" s="92"/>
      <c r="D32" s="407" t="s">
        <v>579</v>
      </c>
      <c r="E32" s="1" t="s">
        <v>577</v>
      </c>
      <c r="F32" s="1" t="s">
        <v>571</v>
      </c>
      <c r="G32" s="2" t="s">
        <v>572</v>
      </c>
      <c r="H32" s="412" t="s">
        <v>580</v>
      </c>
      <c r="L32" s="102"/>
      <c r="M32" s="102"/>
      <c r="N32" s="102"/>
      <c r="O32" s="102"/>
      <c r="P32" s="102"/>
      <c r="Q32" s="102"/>
      <c r="R32" s="102"/>
      <c r="S32" s="102"/>
      <c r="T32" s="102"/>
    </row>
    <row r="33" spans="1:20" s="11" customFormat="1" ht="46.35" customHeight="1" thickBot="1">
      <c r="A33" s="25"/>
      <c r="B33" s="37">
        <f t="shared" si="3"/>
        <v>0</v>
      </c>
      <c r="C33" s="39"/>
      <c r="D33" s="413" t="s">
        <v>581</v>
      </c>
      <c r="E33" s="414" t="s">
        <v>577</v>
      </c>
      <c r="F33" s="414" t="s">
        <v>571</v>
      </c>
      <c r="G33" s="415" t="s">
        <v>572</v>
      </c>
      <c r="H33" s="416" t="s">
        <v>582</v>
      </c>
      <c r="L33" s="102"/>
      <c r="M33" s="102"/>
      <c r="N33" s="102"/>
      <c r="O33" s="102"/>
      <c r="P33" s="102"/>
      <c r="Q33" s="102"/>
      <c r="R33" s="102"/>
      <c r="S33" s="102"/>
      <c r="T33" s="102"/>
    </row>
    <row r="34" spans="1:20" s="11" customFormat="1" ht="46.35" customHeight="1">
      <c r="A34" s="25"/>
      <c r="B34" s="37">
        <f t="shared" si="3"/>
        <v>0</v>
      </c>
      <c r="C34" s="39"/>
      <c r="D34" s="29"/>
      <c r="E34" s="30"/>
      <c r="F34" s="30"/>
      <c r="G34" s="102"/>
      <c r="H34" s="102"/>
      <c r="L34" s="102"/>
      <c r="M34" s="102"/>
      <c r="N34" s="102"/>
      <c r="O34" s="102"/>
      <c r="P34" s="102"/>
      <c r="Q34" s="102"/>
      <c r="R34" s="102"/>
      <c r="S34" s="102"/>
      <c r="T34" s="102"/>
    </row>
    <row r="35" spans="1:20" s="11" customFormat="1" ht="46.35" customHeight="1">
      <c r="A35" s="25"/>
      <c r="B35" s="37">
        <f t="shared" si="3"/>
        <v>0</v>
      </c>
      <c r="C35" s="39"/>
      <c r="D35" s="29"/>
      <c r="E35" s="30"/>
      <c r="F35" s="31"/>
      <c r="L35" s="102"/>
      <c r="M35" s="102"/>
      <c r="N35" s="102"/>
      <c r="O35" s="102"/>
      <c r="P35" s="102"/>
      <c r="Q35" s="102"/>
      <c r="R35" s="102"/>
      <c r="S35" s="102"/>
      <c r="T35" s="102"/>
    </row>
    <row r="36" spans="1:20" s="11" customFormat="1" ht="46.35" customHeight="1">
      <c r="A36" s="25"/>
      <c r="B36" s="37">
        <f t="shared" si="3"/>
        <v>0</v>
      </c>
      <c r="C36" s="39"/>
      <c r="D36" s="29"/>
      <c r="E36" s="30"/>
      <c r="F36" s="31"/>
      <c r="L36" s="102"/>
      <c r="M36" s="102"/>
      <c r="N36" s="102"/>
      <c r="O36" s="102"/>
      <c r="P36" s="102"/>
      <c r="Q36" s="102"/>
      <c r="R36" s="102"/>
      <c r="S36" s="102"/>
      <c r="T36" s="102"/>
    </row>
    <row r="37" spans="1:20" s="11" customFormat="1" ht="46.35" customHeight="1">
      <c r="A37" s="25"/>
      <c r="B37" s="37">
        <f t="shared" si="3"/>
        <v>0</v>
      </c>
      <c r="C37" s="39"/>
      <c r="D37" s="29"/>
      <c r="E37" s="30"/>
      <c r="F37" s="31"/>
      <c r="L37" s="102"/>
      <c r="M37" s="102"/>
      <c r="N37" s="102"/>
      <c r="O37" s="102"/>
      <c r="P37" s="102"/>
      <c r="Q37" s="102"/>
      <c r="R37" s="102"/>
      <c r="S37" s="102"/>
      <c r="T37" s="102"/>
    </row>
    <row r="38" spans="1:20" s="11" customFormat="1" ht="46.35" customHeight="1">
      <c r="A38" s="25"/>
      <c r="B38" s="37">
        <f t="shared" si="3"/>
        <v>0</v>
      </c>
      <c r="C38" s="39"/>
      <c r="D38" s="29"/>
      <c r="E38" s="30"/>
      <c r="F38" s="31"/>
      <c r="L38" s="102"/>
      <c r="M38" s="102"/>
      <c r="N38" s="102"/>
      <c r="O38" s="102"/>
      <c r="P38" s="102"/>
      <c r="Q38" s="102"/>
      <c r="R38" s="102"/>
      <c r="S38" s="102"/>
      <c r="T38" s="102"/>
    </row>
    <row r="39" spans="1:20" s="11" customFormat="1" ht="46.35" customHeight="1">
      <c r="A39" s="25"/>
      <c r="B39" s="37">
        <f t="shared" si="3"/>
        <v>0</v>
      </c>
      <c r="C39" s="39"/>
      <c r="D39" s="29"/>
      <c r="E39" s="30"/>
      <c r="F39" s="31"/>
      <c r="L39" s="102"/>
      <c r="M39" s="102"/>
      <c r="N39" s="102"/>
      <c r="O39" s="102"/>
      <c r="P39" s="102"/>
      <c r="Q39" s="102"/>
      <c r="R39" s="102"/>
      <c r="S39" s="102"/>
      <c r="T39" s="102"/>
    </row>
    <row r="40" spans="1:20" s="27" customFormat="1" ht="46.35" customHeight="1">
      <c r="A40" s="28"/>
      <c r="B40" s="38">
        <f t="shared" si="3"/>
        <v>0</v>
      </c>
      <c r="C40" s="40"/>
      <c r="D40" s="32"/>
      <c r="E40" s="33"/>
      <c r="F40" s="34"/>
      <c r="L40" s="151"/>
      <c r="M40" s="151"/>
      <c r="N40" s="151"/>
      <c r="O40" s="151"/>
      <c r="P40" s="151"/>
      <c r="Q40" s="151"/>
      <c r="R40" s="151"/>
      <c r="S40" s="151"/>
      <c r="T40" s="151"/>
    </row>
    <row r="41" spans="1:20" s="11" customFormat="1" ht="46.35" customHeight="1">
      <c r="A41" s="25"/>
      <c r="B41" s="37">
        <f t="shared" si="3"/>
        <v>0</v>
      </c>
      <c r="C41" s="39"/>
      <c r="D41" s="29"/>
      <c r="E41" s="30"/>
      <c r="F41" s="31"/>
      <c r="L41" s="102"/>
      <c r="M41" s="102"/>
      <c r="N41" s="102"/>
      <c r="O41" s="102"/>
      <c r="P41" s="102"/>
      <c r="Q41" s="102"/>
      <c r="R41" s="102"/>
      <c r="S41" s="102"/>
      <c r="T41" s="102"/>
    </row>
    <row r="42" spans="1:20" s="11" customFormat="1" ht="46.35" customHeight="1">
      <c r="A42" s="25"/>
      <c r="B42" s="37">
        <f t="shared" si="3"/>
        <v>0</v>
      </c>
      <c r="C42" s="39">
        <v>0</v>
      </c>
      <c r="D42" s="29"/>
      <c r="E42" s="30"/>
      <c r="F42" s="31"/>
      <c r="L42" s="102"/>
      <c r="M42" s="102"/>
      <c r="N42" s="102"/>
      <c r="O42" s="102"/>
      <c r="P42" s="102"/>
      <c r="Q42" s="102"/>
      <c r="R42" s="102"/>
      <c r="S42" s="102"/>
      <c r="T42" s="102"/>
    </row>
    <row r="43" spans="1:20" s="11" customFormat="1" ht="46.35" customHeight="1">
      <c r="A43" s="25"/>
      <c r="B43" s="37">
        <f t="shared" si="3"/>
        <v>0</v>
      </c>
      <c r="C43" s="39">
        <v>0</v>
      </c>
      <c r="D43" s="29"/>
      <c r="E43" s="30"/>
      <c r="F43" s="31"/>
      <c r="L43" s="102"/>
      <c r="M43" s="102"/>
      <c r="N43" s="102"/>
      <c r="O43" s="102"/>
      <c r="P43" s="102"/>
      <c r="Q43" s="102"/>
      <c r="R43" s="102"/>
      <c r="S43" s="102"/>
      <c r="T43" s="102"/>
    </row>
    <row r="44" spans="1:20" s="11" customFormat="1" ht="46.35" customHeight="1">
      <c r="A44" s="25"/>
      <c r="B44" s="37">
        <f t="shared" si="3"/>
        <v>0</v>
      </c>
      <c r="C44" s="39">
        <v>0</v>
      </c>
      <c r="D44" s="29"/>
      <c r="E44" s="30"/>
      <c r="F44" s="31"/>
      <c r="L44" s="102"/>
      <c r="M44" s="102"/>
      <c r="N44" s="102"/>
      <c r="O44" s="102"/>
      <c r="P44" s="102"/>
      <c r="Q44" s="102"/>
      <c r="R44" s="102"/>
      <c r="S44" s="102"/>
      <c r="T44" s="102"/>
    </row>
    <row r="45" spans="1:20" s="11" customFormat="1" ht="46.35" customHeight="1">
      <c r="A45" s="25"/>
      <c r="B45" s="37">
        <f t="shared" si="3"/>
        <v>0</v>
      </c>
      <c r="C45" s="39">
        <v>0</v>
      </c>
      <c r="D45" s="29"/>
      <c r="E45" s="30"/>
      <c r="F45" s="31"/>
      <c r="L45" s="102"/>
      <c r="M45" s="102"/>
      <c r="N45" s="102"/>
      <c r="O45" s="102"/>
      <c r="P45" s="102"/>
      <c r="Q45" s="102"/>
      <c r="R45" s="102"/>
      <c r="S45" s="102"/>
      <c r="T45" s="102"/>
    </row>
    <row r="46" spans="1:20" s="11" customFormat="1" ht="46.35" customHeight="1">
      <c r="A46" s="25"/>
      <c r="B46" s="37">
        <f t="shared" si="3"/>
        <v>0</v>
      </c>
      <c r="C46" s="39">
        <v>0</v>
      </c>
      <c r="D46" s="29"/>
      <c r="E46" s="30"/>
      <c r="F46" s="31"/>
      <c r="L46" s="102"/>
      <c r="M46" s="102"/>
      <c r="N46" s="102"/>
      <c r="O46" s="102"/>
      <c r="P46" s="102"/>
      <c r="Q46" s="102"/>
      <c r="R46" s="102"/>
      <c r="S46" s="102"/>
      <c r="T46" s="102"/>
    </row>
    <row r="47" spans="1:20" s="11" customFormat="1" ht="46.35" customHeight="1">
      <c r="A47" s="25"/>
      <c r="B47" s="37">
        <f t="shared" si="3"/>
        <v>0</v>
      </c>
      <c r="C47" s="39">
        <v>0</v>
      </c>
      <c r="D47" s="29"/>
      <c r="E47" s="30"/>
      <c r="F47" s="31"/>
      <c r="L47" s="102"/>
      <c r="M47" s="102"/>
      <c r="N47" s="102"/>
      <c r="O47" s="102"/>
      <c r="P47" s="102"/>
      <c r="Q47" s="102"/>
      <c r="R47" s="102"/>
      <c r="S47" s="102"/>
      <c r="T47" s="102"/>
    </row>
    <row r="48" spans="1:20" s="11" customFormat="1" ht="46.35" customHeight="1">
      <c r="A48" s="25"/>
      <c r="B48" s="37">
        <f t="shared" si="3"/>
        <v>0</v>
      </c>
      <c r="C48" s="39">
        <v>0</v>
      </c>
      <c r="D48" s="29"/>
      <c r="E48" s="30"/>
      <c r="F48" s="31"/>
      <c r="L48" s="102"/>
      <c r="M48" s="102"/>
      <c r="N48" s="102"/>
      <c r="O48" s="102"/>
      <c r="P48" s="102"/>
      <c r="Q48" s="102"/>
      <c r="R48" s="102"/>
      <c r="S48" s="102"/>
      <c r="T48" s="102"/>
    </row>
    <row r="49" spans="1:20" s="11" customFormat="1" ht="46.35" customHeight="1">
      <c r="A49" s="25"/>
      <c r="B49" s="37">
        <f t="shared" si="3"/>
        <v>0</v>
      </c>
      <c r="C49" s="39">
        <v>0</v>
      </c>
      <c r="D49" s="29"/>
      <c r="E49" s="30"/>
      <c r="F49" s="31"/>
      <c r="L49" s="102"/>
      <c r="M49" s="102"/>
      <c r="N49" s="102"/>
      <c r="O49" s="102"/>
      <c r="P49" s="102"/>
      <c r="Q49" s="102"/>
      <c r="R49" s="102"/>
      <c r="S49" s="102"/>
      <c r="T49" s="102"/>
    </row>
    <row r="50" spans="1:20" s="11" customFormat="1" ht="46.35" customHeight="1">
      <c r="A50" s="25"/>
      <c r="B50" s="37">
        <f t="shared" si="3"/>
        <v>0</v>
      </c>
      <c r="C50" s="39">
        <v>0</v>
      </c>
      <c r="D50" s="29"/>
      <c r="E50" s="30"/>
      <c r="F50" s="31"/>
      <c r="L50" s="102"/>
      <c r="M50" s="102"/>
      <c r="N50" s="102"/>
      <c r="O50" s="102"/>
      <c r="P50" s="102"/>
      <c r="Q50" s="102"/>
      <c r="R50" s="102"/>
      <c r="S50" s="102"/>
      <c r="T50" s="102"/>
    </row>
    <row r="51" spans="1:20" s="11" customFormat="1" ht="46.35" customHeight="1">
      <c r="A51" s="25"/>
      <c r="B51" s="37">
        <f t="shared" si="3"/>
        <v>0</v>
      </c>
      <c r="C51" s="39">
        <v>0</v>
      </c>
      <c r="D51" s="29"/>
      <c r="E51" s="30"/>
      <c r="F51" s="31"/>
      <c r="L51" s="102"/>
      <c r="M51" s="102"/>
      <c r="N51" s="102"/>
      <c r="O51" s="102"/>
      <c r="P51" s="102"/>
      <c r="Q51" s="102"/>
      <c r="R51" s="102"/>
      <c r="S51" s="102"/>
      <c r="T51" s="102"/>
    </row>
    <row r="52" spans="1:20" s="11" customFormat="1" ht="46.35" customHeight="1">
      <c r="A52" s="25"/>
      <c r="B52" s="37">
        <f t="shared" si="3"/>
        <v>0</v>
      </c>
      <c r="C52" s="39">
        <v>0</v>
      </c>
      <c r="D52" s="29"/>
      <c r="E52" s="30"/>
      <c r="F52" s="31"/>
      <c r="L52" s="102"/>
      <c r="M52" s="102"/>
      <c r="N52" s="102"/>
      <c r="O52" s="102"/>
      <c r="P52" s="102"/>
      <c r="Q52" s="102"/>
      <c r="R52" s="102"/>
      <c r="S52" s="102"/>
      <c r="T52" s="102"/>
    </row>
    <row r="53" spans="1:20" s="11" customFormat="1" ht="46.35" customHeight="1">
      <c r="A53" s="25"/>
      <c r="B53" s="37">
        <f t="shared" si="3"/>
        <v>0</v>
      </c>
      <c r="C53" s="39">
        <v>0</v>
      </c>
      <c r="D53" s="29"/>
      <c r="E53" s="30"/>
      <c r="F53" s="31"/>
      <c r="L53" s="102"/>
      <c r="M53" s="102"/>
      <c r="N53" s="102"/>
      <c r="O53" s="102"/>
      <c r="P53" s="102"/>
      <c r="Q53" s="102"/>
      <c r="R53" s="102"/>
      <c r="S53" s="102"/>
      <c r="T53" s="102"/>
    </row>
    <row r="54" spans="1:20" s="11" customFormat="1" ht="46.35" customHeight="1">
      <c r="A54" s="25"/>
      <c r="B54" s="37">
        <f t="shared" si="3"/>
        <v>0</v>
      </c>
      <c r="C54" s="39">
        <v>0</v>
      </c>
      <c r="D54" s="29"/>
      <c r="E54" s="30"/>
      <c r="F54" s="31"/>
      <c r="L54" s="102"/>
      <c r="M54" s="102"/>
      <c r="N54" s="102"/>
      <c r="O54" s="102"/>
      <c r="P54" s="102"/>
      <c r="Q54" s="102"/>
      <c r="R54" s="102"/>
      <c r="S54" s="102"/>
      <c r="T54" s="102"/>
    </row>
    <row r="55" spans="1:20" s="11" customFormat="1" ht="46.35" customHeight="1">
      <c r="A55" s="25"/>
      <c r="B55" s="37">
        <f t="shared" si="3"/>
        <v>0</v>
      </c>
      <c r="C55" s="39">
        <v>0</v>
      </c>
      <c r="D55" s="29"/>
      <c r="E55" s="30"/>
      <c r="F55" s="31"/>
      <c r="L55" s="102"/>
      <c r="M55" s="102"/>
      <c r="N55" s="102"/>
      <c r="O55" s="102"/>
      <c r="P55" s="102"/>
      <c r="Q55" s="102"/>
      <c r="R55" s="102"/>
      <c r="S55" s="102"/>
      <c r="T55" s="102"/>
    </row>
    <row r="56" spans="1:20" s="11" customFormat="1" ht="46.35" customHeight="1">
      <c r="A56" s="25"/>
      <c r="B56" s="37">
        <f t="shared" si="3"/>
        <v>0</v>
      </c>
      <c r="C56" s="39">
        <v>0</v>
      </c>
      <c r="D56" s="29"/>
      <c r="E56" s="30"/>
      <c r="F56" s="31"/>
      <c r="L56" s="102"/>
      <c r="M56" s="102"/>
      <c r="N56" s="102"/>
      <c r="O56" s="102"/>
      <c r="P56" s="102"/>
      <c r="Q56" s="102"/>
      <c r="R56" s="102"/>
      <c r="S56" s="102"/>
      <c r="T56" s="102"/>
    </row>
    <row r="57" spans="1:20" s="11" customFormat="1" ht="46.35" customHeight="1">
      <c r="A57" s="25"/>
      <c r="B57" s="37">
        <f t="shared" si="3"/>
        <v>0</v>
      </c>
      <c r="C57" s="39">
        <v>0</v>
      </c>
      <c r="D57" s="29"/>
      <c r="E57" s="30"/>
      <c r="F57" s="31"/>
      <c r="L57" s="102"/>
      <c r="M57" s="102"/>
      <c r="N57" s="102"/>
      <c r="O57" s="102"/>
      <c r="P57" s="102"/>
      <c r="Q57" s="102"/>
      <c r="R57" s="102"/>
      <c r="S57" s="102"/>
      <c r="T57" s="102"/>
    </row>
    <row r="58" spans="1:20" s="11" customFormat="1" ht="46.35" customHeight="1">
      <c r="A58" s="25"/>
      <c r="B58" s="37">
        <f t="shared" si="3"/>
        <v>0</v>
      </c>
      <c r="C58" s="39">
        <v>0</v>
      </c>
      <c r="D58" s="29"/>
      <c r="E58" s="30"/>
      <c r="F58" s="31"/>
      <c r="L58" s="102"/>
      <c r="M58" s="102"/>
      <c r="N58" s="102"/>
      <c r="O58" s="102"/>
      <c r="P58" s="102"/>
      <c r="Q58" s="102"/>
      <c r="R58" s="102"/>
      <c r="S58" s="102"/>
      <c r="T58" s="102"/>
    </row>
    <row r="59" spans="1:20" s="11" customFormat="1" ht="46.35" customHeight="1">
      <c r="A59" s="24"/>
      <c r="B59" s="37">
        <f t="shared" si="3"/>
        <v>0</v>
      </c>
      <c r="C59" s="39">
        <v>0</v>
      </c>
      <c r="D59" s="29"/>
      <c r="E59" s="30"/>
      <c r="F59" s="31"/>
      <c r="L59" s="102"/>
      <c r="M59" s="102"/>
      <c r="N59" s="102"/>
      <c r="O59" s="102"/>
      <c r="P59" s="102"/>
      <c r="Q59" s="102"/>
      <c r="R59" s="102"/>
      <c r="S59" s="102"/>
      <c r="T59" s="102"/>
    </row>
    <row r="60" spans="1:20" s="11" customFormat="1" ht="46.35" customHeight="1">
      <c r="A60" s="24"/>
      <c r="B60" s="37">
        <f t="shared" si="3"/>
        <v>0</v>
      </c>
      <c r="C60" s="39">
        <v>0</v>
      </c>
      <c r="D60" s="29"/>
      <c r="E60" s="30"/>
      <c r="F60" s="31"/>
      <c r="L60" s="102"/>
      <c r="M60" s="102"/>
      <c r="N60" s="102"/>
      <c r="O60" s="102"/>
      <c r="P60" s="102"/>
      <c r="Q60" s="102"/>
      <c r="R60" s="102"/>
      <c r="S60" s="102"/>
      <c r="T60" s="102"/>
    </row>
    <row r="61" spans="1:20" s="11" customFormat="1" ht="46.35" customHeight="1">
      <c r="A61" s="24"/>
      <c r="B61" s="37">
        <f t="shared" si="3"/>
        <v>0</v>
      </c>
      <c r="C61" s="39">
        <v>0</v>
      </c>
      <c r="D61" s="29"/>
      <c r="E61" s="30"/>
      <c r="F61" s="31"/>
      <c r="L61" s="102"/>
      <c r="M61" s="102"/>
      <c r="N61" s="102"/>
      <c r="O61" s="102"/>
      <c r="P61" s="102"/>
      <c r="Q61" s="102"/>
      <c r="R61" s="102"/>
      <c r="S61" s="102"/>
      <c r="T61" s="102"/>
    </row>
    <row r="62" spans="1:20" s="11" customFormat="1" ht="46.35" customHeight="1">
      <c r="A62" s="24"/>
      <c r="B62" s="37">
        <f t="shared" si="3"/>
        <v>0</v>
      </c>
      <c r="C62" s="39">
        <v>0</v>
      </c>
      <c r="D62" s="29"/>
      <c r="E62" s="30"/>
      <c r="F62" s="31"/>
      <c r="L62" s="102"/>
      <c r="M62" s="102"/>
      <c r="N62" s="102"/>
      <c r="O62" s="102"/>
      <c r="P62" s="102"/>
      <c r="Q62" s="102"/>
      <c r="R62" s="102"/>
      <c r="S62" s="102"/>
      <c r="T62" s="102"/>
    </row>
    <row r="63" spans="1:20" s="11" customFormat="1" ht="46.35" customHeight="1">
      <c r="A63" s="24"/>
      <c r="B63" s="37">
        <f t="shared" si="3"/>
        <v>0</v>
      </c>
      <c r="C63" s="39">
        <v>0</v>
      </c>
      <c r="D63" s="29"/>
      <c r="E63" s="30"/>
      <c r="F63" s="31"/>
      <c r="L63" s="102"/>
      <c r="M63" s="102"/>
      <c r="N63" s="102"/>
      <c r="O63" s="102"/>
      <c r="P63" s="102"/>
      <c r="Q63" s="102"/>
      <c r="R63" s="102"/>
      <c r="S63" s="102"/>
      <c r="T63" s="102"/>
    </row>
    <row r="64" spans="1:20" s="11" customFormat="1" ht="46.35" customHeight="1">
      <c r="A64" s="24"/>
      <c r="B64" s="37">
        <f t="shared" si="3"/>
        <v>0</v>
      </c>
      <c r="C64" s="39">
        <v>0</v>
      </c>
      <c r="D64" s="29"/>
      <c r="E64" s="30"/>
      <c r="F64" s="31"/>
      <c r="L64" s="102"/>
      <c r="M64" s="102"/>
      <c r="N64" s="102"/>
      <c r="O64" s="102"/>
      <c r="P64" s="102"/>
      <c r="Q64" s="102"/>
      <c r="R64" s="102"/>
      <c r="S64" s="102"/>
      <c r="T64" s="102"/>
    </row>
    <row r="65" spans="1:20" s="11" customFormat="1" ht="46.35" customHeight="1">
      <c r="A65" s="24"/>
      <c r="B65" s="37">
        <f t="shared" si="3"/>
        <v>0</v>
      </c>
      <c r="C65" s="39">
        <v>0</v>
      </c>
      <c r="D65" s="29"/>
      <c r="E65" s="30"/>
      <c r="F65" s="31"/>
      <c r="L65" s="102"/>
      <c r="M65" s="102"/>
      <c r="N65" s="102"/>
      <c r="O65" s="102"/>
      <c r="P65" s="102"/>
      <c r="Q65" s="102"/>
      <c r="R65" s="102"/>
      <c r="S65" s="102"/>
      <c r="T65" s="102"/>
    </row>
    <row r="66" spans="1:20" s="11" customFormat="1" ht="46.35" customHeight="1">
      <c r="A66" s="24"/>
      <c r="B66" s="37">
        <f t="shared" si="3"/>
        <v>0</v>
      </c>
      <c r="C66" s="39">
        <v>0</v>
      </c>
      <c r="D66" s="29"/>
      <c r="E66" s="30"/>
      <c r="F66" s="31"/>
      <c r="L66" s="102"/>
      <c r="M66" s="102"/>
      <c r="N66" s="102"/>
      <c r="O66" s="102"/>
      <c r="P66" s="102"/>
      <c r="Q66" s="102"/>
      <c r="R66" s="102"/>
      <c r="S66" s="102"/>
      <c r="T66" s="102"/>
    </row>
    <row r="67" spans="1:20" s="11" customFormat="1" ht="46.35" customHeight="1">
      <c r="A67" s="24"/>
      <c r="B67" s="37">
        <f t="shared" si="3"/>
        <v>0</v>
      </c>
      <c r="C67" s="39">
        <v>0</v>
      </c>
      <c r="D67" s="29"/>
      <c r="E67" s="30"/>
      <c r="F67" s="31"/>
      <c r="L67" s="102"/>
      <c r="M67" s="102"/>
      <c r="N67" s="102"/>
      <c r="O67" s="102"/>
      <c r="P67" s="102"/>
      <c r="Q67" s="102"/>
      <c r="R67" s="102"/>
      <c r="S67" s="102"/>
      <c r="T67" s="102"/>
    </row>
    <row r="68" spans="1:20" s="11" customFormat="1" ht="46.35" customHeight="1">
      <c r="A68" s="24"/>
      <c r="B68" s="37">
        <f t="shared" si="3"/>
        <v>0</v>
      </c>
      <c r="C68" s="39">
        <v>0</v>
      </c>
      <c r="D68" s="29"/>
      <c r="E68" s="30"/>
      <c r="F68" s="31"/>
      <c r="L68" s="102"/>
      <c r="M68" s="102"/>
      <c r="N68" s="102"/>
      <c r="O68" s="102"/>
      <c r="P68" s="102"/>
      <c r="Q68" s="102"/>
      <c r="R68" s="102"/>
      <c r="S68" s="102"/>
      <c r="T68" s="102"/>
    </row>
    <row r="69" spans="1:20" s="11" customFormat="1" ht="46.35" customHeight="1">
      <c r="A69" s="24"/>
      <c r="B69" s="37">
        <f t="shared" si="3"/>
        <v>0</v>
      </c>
      <c r="C69" s="39">
        <v>0</v>
      </c>
      <c r="D69" s="29"/>
      <c r="E69" s="30"/>
      <c r="F69" s="31"/>
      <c r="L69" s="102"/>
      <c r="M69" s="102"/>
      <c r="N69" s="102"/>
      <c r="O69" s="102"/>
      <c r="P69" s="102"/>
      <c r="Q69" s="102"/>
      <c r="R69" s="102"/>
      <c r="S69" s="102"/>
      <c r="T69" s="102"/>
    </row>
    <row r="70" spans="1:20" s="11" customFormat="1" ht="46.35" customHeight="1">
      <c r="A70" s="24"/>
      <c r="B70" s="37">
        <f t="shared" si="3"/>
        <v>0</v>
      </c>
      <c r="C70" s="39">
        <v>0</v>
      </c>
      <c r="D70" s="29"/>
      <c r="E70" s="30"/>
      <c r="F70" s="31"/>
      <c r="L70" s="102"/>
      <c r="M70" s="102"/>
      <c r="N70" s="102"/>
      <c r="O70" s="102"/>
      <c r="P70" s="102"/>
      <c r="Q70" s="102"/>
      <c r="R70" s="102"/>
      <c r="S70" s="102"/>
      <c r="T70" s="102"/>
    </row>
    <row r="71" spans="1:20" s="11" customFormat="1" ht="46.35" customHeight="1">
      <c r="A71" s="24"/>
      <c r="B71" s="37">
        <f t="shared" si="3"/>
        <v>0</v>
      </c>
      <c r="C71" s="39">
        <v>0</v>
      </c>
      <c r="D71" s="29"/>
      <c r="E71" s="30"/>
      <c r="F71" s="31"/>
      <c r="L71" s="102"/>
      <c r="M71" s="102"/>
      <c r="N71" s="102"/>
      <c r="O71" s="102"/>
      <c r="P71" s="102"/>
      <c r="Q71" s="102"/>
      <c r="R71" s="102"/>
      <c r="S71" s="102"/>
      <c r="T71" s="102"/>
    </row>
    <row r="72" spans="1:20" s="11" customFormat="1" ht="46.35" customHeight="1">
      <c r="A72" s="24"/>
      <c r="B72" s="37">
        <f t="shared" si="3"/>
        <v>0</v>
      </c>
      <c r="C72" s="39">
        <v>0</v>
      </c>
      <c r="D72" s="29"/>
      <c r="E72" s="30"/>
      <c r="F72" s="31"/>
      <c r="L72" s="102"/>
      <c r="M72" s="102"/>
      <c r="N72" s="102"/>
      <c r="O72" s="102"/>
      <c r="P72" s="102"/>
      <c r="Q72" s="102"/>
      <c r="R72" s="102"/>
      <c r="S72" s="102"/>
      <c r="T72" s="102"/>
    </row>
    <row r="73" spans="1:20" s="11" customFormat="1" ht="46.35" customHeight="1">
      <c r="A73" s="24"/>
      <c r="B73" s="37">
        <f t="shared" si="3"/>
        <v>0</v>
      </c>
      <c r="C73" s="39">
        <v>0</v>
      </c>
      <c r="D73" s="29"/>
      <c r="E73" s="30"/>
      <c r="F73" s="31"/>
      <c r="L73" s="102"/>
      <c r="M73" s="102"/>
      <c r="N73" s="102"/>
      <c r="O73" s="102"/>
      <c r="P73" s="102"/>
      <c r="Q73" s="102"/>
      <c r="R73" s="102"/>
      <c r="S73" s="102"/>
      <c r="T73" s="102"/>
    </row>
    <row r="74" spans="1:20" s="11" customFormat="1" ht="46.35" customHeight="1">
      <c r="A74" s="24"/>
      <c r="B74" s="37">
        <f t="shared" si="3"/>
        <v>0</v>
      </c>
      <c r="C74" s="39">
        <v>0</v>
      </c>
      <c r="D74" s="29"/>
      <c r="E74" s="30"/>
      <c r="F74" s="31"/>
      <c r="L74" s="102"/>
      <c r="M74" s="102"/>
      <c r="N74" s="102"/>
      <c r="O74" s="102"/>
      <c r="P74" s="102"/>
      <c r="Q74" s="102"/>
      <c r="R74" s="102"/>
      <c r="S74" s="102"/>
      <c r="T74" s="102"/>
    </row>
    <row r="75" spans="1:20" s="11" customFormat="1" ht="46.35" customHeight="1">
      <c r="A75" s="24"/>
      <c r="B75" s="37">
        <f t="shared" si="3"/>
        <v>0</v>
      </c>
      <c r="C75" s="39">
        <v>0</v>
      </c>
      <c r="D75" s="29"/>
      <c r="E75" s="30"/>
      <c r="F75" s="31"/>
      <c r="L75" s="102"/>
      <c r="M75" s="102"/>
      <c r="N75" s="102"/>
      <c r="O75" s="102"/>
      <c r="P75" s="102"/>
      <c r="Q75" s="102"/>
      <c r="R75" s="102"/>
      <c r="S75" s="102"/>
      <c r="T75" s="102"/>
    </row>
    <row r="76" spans="1:20" s="11" customFormat="1" ht="46.35" customHeight="1">
      <c r="A76" s="24"/>
      <c r="B76" s="37">
        <f t="shared" si="3"/>
        <v>0</v>
      </c>
      <c r="C76" s="39">
        <v>0</v>
      </c>
      <c r="D76" s="29"/>
      <c r="E76" s="30"/>
      <c r="F76" s="31"/>
      <c r="L76" s="102"/>
      <c r="M76" s="102"/>
      <c r="N76" s="102"/>
      <c r="O76" s="102"/>
      <c r="P76" s="102"/>
      <c r="Q76" s="102"/>
      <c r="R76" s="102"/>
      <c r="S76" s="102"/>
      <c r="T76" s="102"/>
    </row>
    <row r="77" spans="1:20" s="11" customFormat="1" ht="46.35" customHeight="1">
      <c r="A77" s="24"/>
      <c r="B77" s="37">
        <f t="shared" si="3"/>
        <v>0</v>
      </c>
      <c r="C77" s="39">
        <v>0</v>
      </c>
      <c r="D77" s="29"/>
      <c r="E77" s="30"/>
      <c r="F77" s="31"/>
      <c r="L77" s="102"/>
      <c r="M77" s="102"/>
      <c r="N77" s="102"/>
      <c r="O77" s="102"/>
      <c r="P77" s="102"/>
      <c r="Q77" s="102"/>
      <c r="R77" s="102"/>
      <c r="S77" s="102"/>
      <c r="T77" s="102"/>
    </row>
    <row r="78" spans="1:20" s="11" customFormat="1" ht="46.35" customHeight="1">
      <c r="A78" s="24"/>
      <c r="B78" s="37">
        <f t="shared" si="3"/>
        <v>0</v>
      </c>
      <c r="C78" s="39">
        <v>0</v>
      </c>
      <c r="D78" s="29"/>
      <c r="E78" s="30"/>
      <c r="F78" s="31"/>
      <c r="L78" s="102"/>
      <c r="M78" s="102"/>
      <c r="N78" s="102"/>
      <c r="O78" s="102"/>
      <c r="P78" s="102"/>
      <c r="Q78" s="102"/>
      <c r="R78" s="102"/>
      <c r="S78" s="102"/>
      <c r="T78" s="102"/>
    </row>
    <row r="79" spans="1:20" s="11" customFormat="1" ht="46.35" customHeight="1">
      <c r="A79" s="24"/>
      <c r="B79" s="37">
        <f t="shared" si="3"/>
        <v>0</v>
      </c>
      <c r="C79" s="39">
        <v>0</v>
      </c>
      <c r="D79" s="29"/>
      <c r="E79" s="30"/>
      <c r="F79" s="31"/>
      <c r="L79" s="102"/>
      <c r="M79" s="102"/>
      <c r="N79" s="102"/>
      <c r="O79" s="102"/>
      <c r="P79" s="102"/>
      <c r="Q79" s="102"/>
      <c r="R79" s="102"/>
      <c r="S79" s="102"/>
      <c r="T79" s="102"/>
    </row>
    <row r="80" spans="1:20" s="11" customFormat="1" ht="46.35" customHeight="1">
      <c r="A80" s="24"/>
      <c r="B80" s="37">
        <f t="shared" si="3"/>
        <v>0</v>
      </c>
      <c r="C80" s="39">
        <v>0</v>
      </c>
      <c r="D80" s="29"/>
      <c r="E80" s="30"/>
      <c r="F80" s="31"/>
      <c r="L80" s="102"/>
      <c r="M80" s="102"/>
      <c r="N80" s="102"/>
      <c r="O80" s="102"/>
      <c r="P80" s="102"/>
      <c r="Q80" s="102"/>
      <c r="R80" s="102"/>
      <c r="S80" s="102"/>
      <c r="T80" s="102"/>
    </row>
    <row r="81" spans="1:20" s="11" customFormat="1" ht="46.35" customHeight="1">
      <c r="A81" s="24"/>
      <c r="B81" s="37">
        <f t="shared" si="3"/>
        <v>0</v>
      </c>
      <c r="C81" s="39">
        <v>0</v>
      </c>
      <c r="D81" s="29"/>
      <c r="E81" s="30"/>
      <c r="F81" s="31"/>
      <c r="L81" s="102"/>
      <c r="M81" s="102"/>
      <c r="N81" s="102"/>
      <c r="O81" s="102"/>
      <c r="P81" s="102"/>
      <c r="Q81" s="102"/>
      <c r="R81" s="102"/>
      <c r="S81" s="102"/>
      <c r="T81" s="102"/>
    </row>
    <row r="82" spans="1:20" s="27" customFormat="1" ht="46.35" customHeight="1">
      <c r="A82" s="26"/>
      <c r="B82" s="38" t="e">
        <f t="shared" ref="B82" si="4">C82/E$2</f>
        <v>#DIV/0!</v>
      </c>
      <c r="C82" s="40">
        <v>0</v>
      </c>
      <c r="D82" s="32"/>
      <c r="E82" s="33"/>
      <c r="F82" s="34"/>
      <c r="L82" s="151"/>
      <c r="M82" s="151"/>
      <c r="N82" s="151"/>
      <c r="O82" s="151"/>
      <c r="P82" s="151"/>
      <c r="Q82" s="151"/>
      <c r="R82" s="151"/>
      <c r="S82" s="151"/>
      <c r="T82" s="151"/>
    </row>
    <row r="83" spans="1:20" s="17" customFormat="1">
      <c r="C83" s="16">
        <f>SUM(C23:C82)</f>
        <v>0</v>
      </c>
      <c r="D83" s="16"/>
      <c r="E83" s="16"/>
      <c r="L83" s="16"/>
      <c r="M83" s="16"/>
      <c r="N83" s="16"/>
      <c r="O83" s="16"/>
      <c r="P83" s="16"/>
      <c r="Q83" s="16"/>
      <c r="R83" s="16"/>
      <c r="S83" s="16"/>
      <c r="T83" s="16"/>
    </row>
  </sheetData>
  <pageMargins left="0.7" right="0.7" top="0.75" bottom="0.75" header="0.3" footer="0.3"/>
  <pageSetup paperSize="9" orientation="portrait" horizont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81AB5-3181-4A30-82EF-B87EFCBFA3C5}">
  <sheetPr>
    <tabColor rgb="FFFFC000"/>
  </sheetPr>
  <dimension ref="A1:AO33"/>
  <sheetViews>
    <sheetView tabSelected="1" topLeftCell="J1" zoomScale="82" zoomScaleNormal="82" workbookViewId="0">
      <selection activeCell="P20" sqref="P20"/>
    </sheetView>
  </sheetViews>
  <sheetFormatPr defaultColWidth="10.5703125" defaultRowHeight="15"/>
  <cols>
    <col min="1" max="1" width="23.42578125" style="240" customWidth="1"/>
    <col min="2" max="2" width="16.42578125" style="240" customWidth="1"/>
    <col min="3" max="4" width="18.85546875" style="241" customWidth="1"/>
    <col min="5" max="5" width="14.5703125" style="243" customWidth="1"/>
    <col min="6" max="6" width="12.140625" style="243" customWidth="1"/>
    <col min="7" max="7" width="15.7109375" style="243" customWidth="1"/>
    <col min="8" max="9" width="11.42578125" style="243" customWidth="1"/>
    <col min="10" max="10" width="16.7109375" style="255" customWidth="1"/>
    <col min="11" max="11" width="16" style="241" customWidth="1"/>
    <col min="12" max="12" width="15.5703125" style="241" customWidth="1"/>
    <col min="13" max="13" width="26.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686"/>
      <c r="B1" s="686" t="s">
        <v>292</v>
      </c>
      <c r="C1" s="687"/>
      <c r="D1" s="687"/>
      <c r="E1" s="687"/>
      <c r="F1" s="687"/>
      <c r="G1" s="687"/>
      <c r="H1" s="688"/>
      <c r="I1" s="688"/>
      <c r="K1" s="689" t="s">
        <v>295</v>
      </c>
      <c r="L1" s="690"/>
      <c r="M1" s="257"/>
      <c r="N1" s="691" t="s">
        <v>302</v>
      </c>
      <c r="O1" s="692"/>
      <c r="P1" s="237"/>
      <c r="Q1" s="237"/>
      <c r="R1" s="238"/>
      <c r="S1" s="542"/>
      <c r="T1" s="542"/>
      <c r="U1" s="542"/>
      <c r="V1" s="542"/>
      <c r="W1" s="542"/>
      <c r="X1" s="693" t="s">
        <v>310</v>
      </c>
      <c r="Y1" s="694"/>
      <c r="Z1" s="695"/>
      <c r="AA1" s="258"/>
      <c r="AB1" s="696" t="s">
        <v>308</v>
      </c>
      <c r="AC1" s="697"/>
      <c r="AD1" s="698"/>
      <c r="AE1" s="259"/>
      <c r="AF1" s="699" t="s">
        <v>286</v>
      </c>
      <c r="AG1" s="700"/>
      <c r="AH1" s="701"/>
      <c r="AI1" s="259"/>
      <c r="AJ1" s="683" t="s">
        <v>300</v>
      </c>
      <c r="AK1" s="684"/>
      <c r="AL1" s="684"/>
      <c r="AM1" s="685"/>
      <c r="AN1" s="239"/>
      <c r="AO1" s="260" t="s">
        <v>307</v>
      </c>
    </row>
    <row r="2" spans="1:41" s="270" customFormat="1" ht="131.1" customHeight="1">
      <c r="A2" s="368" t="s">
        <v>9</v>
      </c>
      <c r="B2" s="261" t="s">
        <v>290</v>
      </c>
      <c r="C2" s="261" t="s">
        <v>963</v>
      </c>
      <c r="D2" s="261" t="s">
        <v>964</v>
      </c>
      <c r="E2" s="261" t="s">
        <v>118</v>
      </c>
      <c r="F2" s="261" t="s">
        <v>117</v>
      </c>
      <c r="G2" s="261" t="s">
        <v>311</v>
      </c>
      <c r="H2" s="261" t="s">
        <v>312</v>
      </c>
      <c r="I2" s="261"/>
      <c r="J2" s="261" t="s">
        <v>965</v>
      </c>
      <c r="K2" s="262" t="s">
        <v>966</v>
      </c>
      <c r="L2" s="262" t="s">
        <v>967</v>
      </c>
      <c r="M2" s="261"/>
      <c r="N2" s="421" t="s">
        <v>968</v>
      </c>
      <c r="O2" s="420" t="s">
        <v>587</v>
      </c>
      <c r="P2" s="420" t="s">
        <v>588</v>
      </c>
      <c r="Q2" s="421" t="s">
        <v>589</v>
      </c>
      <c r="R2" s="263" t="s">
        <v>969</v>
      </c>
      <c r="S2" s="263"/>
      <c r="T2" s="263"/>
      <c r="U2" s="263"/>
      <c r="V2" s="263"/>
      <c r="W2" s="263"/>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1388</v>
      </c>
      <c r="E3" s="242">
        <f>'Snelle prijsberekening '!B$6</f>
        <v>2</v>
      </c>
      <c r="F3" s="243">
        <v>1</v>
      </c>
      <c r="G3" s="244">
        <v>60</v>
      </c>
      <c r="H3" s="245">
        <f t="shared" ref="H3:H27" si="0">G3*F3</f>
        <v>60</v>
      </c>
      <c r="I3" s="246"/>
      <c r="J3" s="244"/>
      <c r="K3" s="241" t="s">
        <v>600</v>
      </c>
      <c r="L3" s="241" t="s">
        <v>845</v>
      </c>
      <c r="M3" s="241"/>
      <c r="N3" s="423" t="s">
        <v>1394</v>
      </c>
      <c r="O3" s="540" t="s">
        <v>58</v>
      </c>
      <c r="P3" s="419" t="s">
        <v>1396</v>
      </c>
      <c r="Q3" s="422" t="s">
        <v>1395</v>
      </c>
      <c r="R3" s="496"/>
      <c r="S3" s="496"/>
      <c r="T3" s="496"/>
      <c r="U3" s="496"/>
      <c r="V3" s="496"/>
      <c r="W3" s="496"/>
      <c r="X3" s="249">
        <v>119</v>
      </c>
      <c r="Y3" s="497"/>
      <c r="Z3" s="250">
        <f>X3-H3</f>
        <v>59</v>
      </c>
      <c r="AA3" s="241"/>
      <c r="AB3" s="249">
        <v>110</v>
      </c>
      <c r="AD3" s="250">
        <f>AB3-H3</f>
        <v>50</v>
      </c>
      <c r="AF3" s="249"/>
      <c r="AH3" s="250">
        <f>AF3-H3</f>
        <v>-60</v>
      </c>
      <c r="AK3" s="249">
        <f t="shared" ref="AK3" si="1">AF3</f>
        <v>0</v>
      </c>
      <c r="AL3" s="252"/>
      <c r="AM3" s="249">
        <f>(AK3-AL3)*1.55/'Snelle prijsberekening '!B$6</f>
        <v>0</v>
      </c>
    </row>
    <row r="4" spans="1:41" ht="48.75" customHeight="1">
      <c r="A4" s="369"/>
      <c r="B4" s="555"/>
      <c r="E4" s="242">
        <f>'Snelle prijsberekening '!B$6</f>
        <v>2</v>
      </c>
      <c r="F4" s="243">
        <v>1</v>
      </c>
      <c r="G4" s="244">
        <v>60</v>
      </c>
      <c r="H4" s="245">
        <f t="shared" si="0"/>
        <v>60</v>
      </c>
      <c r="I4" s="246"/>
      <c r="J4" s="244"/>
      <c r="K4" s="241" t="s">
        <v>656</v>
      </c>
      <c r="L4" s="241" t="s">
        <v>1398</v>
      </c>
      <c r="M4" s="241"/>
      <c r="N4" s="423" t="s">
        <v>1397</v>
      </c>
      <c r="O4" s="540" t="s">
        <v>58</v>
      </c>
      <c r="P4" s="419" t="s">
        <v>1400</v>
      </c>
      <c r="Q4" s="422" t="s">
        <v>1399</v>
      </c>
      <c r="R4" s="496"/>
      <c r="S4" s="496"/>
      <c r="T4" s="496"/>
      <c r="U4" s="496"/>
      <c r="V4" s="496"/>
      <c r="W4" s="496"/>
      <c r="X4" s="249"/>
      <c r="Y4" s="497"/>
      <c r="Z4" s="250"/>
      <c r="AA4" s="241"/>
      <c r="AB4" s="249"/>
      <c r="AD4" s="250"/>
      <c r="AF4" s="249"/>
      <c r="AH4" s="250"/>
      <c r="AK4" s="249"/>
      <c r="AL4" s="252"/>
      <c r="AM4" s="249"/>
    </row>
    <row r="5" spans="1:41" ht="48.75" customHeight="1">
      <c r="A5" s="369"/>
      <c r="B5" s="555"/>
      <c r="E5" s="242">
        <f>'Snelle prijsberekening '!B$6</f>
        <v>2</v>
      </c>
      <c r="F5" s="243">
        <v>1</v>
      </c>
      <c r="G5" s="244">
        <v>60</v>
      </c>
      <c r="H5" s="245">
        <f t="shared" ref="H5" si="2">G5*F5</f>
        <v>60</v>
      </c>
      <c r="I5" s="246"/>
      <c r="J5" s="244"/>
      <c r="K5" s="241" t="s">
        <v>858</v>
      </c>
      <c r="L5" s="241" t="s">
        <v>1409</v>
      </c>
      <c r="M5" s="241"/>
      <c r="N5" s="423" t="s">
        <v>1407</v>
      </c>
      <c r="O5" s="540" t="s">
        <v>58</v>
      </c>
      <c r="P5" s="419" t="s">
        <v>1410</v>
      </c>
      <c r="Q5" s="422" t="s">
        <v>1408</v>
      </c>
      <c r="R5" s="496"/>
      <c r="S5" s="496"/>
      <c r="T5" s="496"/>
      <c r="U5" s="496"/>
      <c r="V5" s="496"/>
      <c r="W5" s="496"/>
      <c r="X5" s="249"/>
      <c r="Y5" s="497"/>
      <c r="Z5" s="250"/>
      <c r="AA5" s="241"/>
      <c r="AB5" s="249"/>
      <c r="AD5" s="250"/>
      <c r="AF5" s="249"/>
      <c r="AH5" s="250"/>
      <c r="AK5" s="249"/>
      <c r="AL5" s="252"/>
      <c r="AM5" s="249"/>
    </row>
    <row r="6" spans="1:41" ht="48.75" customHeight="1">
      <c r="A6" s="369"/>
      <c r="B6" s="555"/>
      <c r="E6" s="242">
        <f>'Snelle prijsberekening '!B$6</f>
        <v>2</v>
      </c>
      <c r="F6" s="243">
        <v>1</v>
      </c>
      <c r="G6" s="244">
        <v>60</v>
      </c>
      <c r="H6" s="245">
        <f t="shared" si="0"/>
        <v>60</v>
      </c>
      <c r="I6" s="246"/>
      <c r="J6" s="244"/>
      <c r="K6" s="241" t="s">
        <v>600</v>
      </c>
      <c r="L6" s="241" t="s">
        <v>599</v>
      </c>
      <c r="M6" s="241"/>
      <c r="N6" s="423" t="s">
        <v>1401</v>
      </c>
      <c r="O6" s="540" t="s">
        <v>1079</v>
      </c>
      <c r="P6" s="419" t="s">
        <v>1403</v>
      </c>
      <c r="Q6" s="422" t="s">
        <v>1402</v>
      </c>
      <c r="R6" s="496"/>
      <c r="S6" s="496"/>
      <c r="T6" s="496"/>
      <c r="U6" s="496"/>
      <c r="V6" s="496"/>
      <c r="W6" s="496"/>
      <c r="X6" s="249"/>
      <c r="Y6" s="497"/>
      <c r="Z6" s="250"/>
      <c r="AA6" s="241"/>
      <c r="AB6" s="249"/>
      <c r="AD6" s="250"/>
      <c r="AF6" s="249"/>
      <c r="AH6" s="250"/>
      <c r="AK6" s="249"/>
      <c r="AL6" s="252"/>
      <c r="AM6" s="249"/>
    </row>
    <row r="7" spans="1:41" s="439" customFormat="1" ht="57.95" customHeight="1" thickBot="1">
      <c r="A7" s="438"/>
      <c r="C7" s="440"/>
      <c r="D7" s="440"/>
      <c r="E7" s="441">
        <f>'Snelle prijsberekening '!B$6</f>
        <v>2</v>
      </c>
      <c r="F7" s="440">
        <v>1</v>
      </c>
      <c r="G7" s="442">
        <v>60</v>
      </c>
      <c r="H7" s="443">
        <f t="shared" si="0"/>
        <v>60</v>
      </c>
      <c r="I7" s="537"/>
      <c r="J7" s="442"/>
      <c r="K7" s="444" t="s">
        <v>601</v>
      </c>
      <c r="L7" s="444" t="s">
        <v>599</v>
      </c>
      <c r="M7" s="444"/>
      <c r="N7" s="456" t="s">
        <v>1404</v>
      </c>
      <c r="O7" s="541" t="s">
        <v>1079</v>
      </c>
      <c r="P7" s="448" t="s">
        <v>1406</v>
      </c>
      <c r="Q7" s="658" t="s">
        <v>1405</v>
      </c>
      <c r="R7" s="570"/>
      <c r="S7" s="570"/>
      <c r="T7" s="570"/>
      <c r="U7" s="570"/>
      <c r="V7" s="570"/>
      <c r="W7" s="570"/>
      <c r="X7" s="562"/>
      <c r="Y7" s="563"/>
      <c r="Z7" s="564"/>
      <c r="AA7" s="444"/>
      <c r="AB7" s="562"/>
      <c r="AC7" s="444"/>
      <c r="AD7" s="564"/>
      <c r="AE7" s="445"/>
      <c r="AF7" s="562"/>
      <c r="AG7" s="444"/>
      <c r="AH7" s="564"/>
      <c r="AI7" s="445"/>
      <c r="AJ7" s="444"/>
      <c r="AK7" s="562"/>
      <c r="AL7" s="565"/>
      <c r="AM7" s="562"/>
      <c r="AN7" s="445"/>
      <c r="AO7" s="444"/>
    </row>
    <row r="8" spans="1:41" s="427" customFormat="1" ht="48.75" customHeight="1">
      <c r="A8" s="426"/>
      <c r="B8" s="428" t="s">
        <v>1389</v>
      </c>
      <c r="C8" s="433"/>
      <c r="D8" s="543"/>
      <c r="E8" s="429">
        <f>'Snelle prijsberekening '!B$6</f>
        <v>2</v>
      </c>
      <c r="F8" s="430">
        <v>1</v>
      </c>
      <c r="G8" s="431">
        <v>85</v>
      </c>
      <c r="H8" s="432">
        <f t="shared" si="0"/>
        <v>85</v>
      </c>
      <c r="I8" s="538"/>
      <c r="J8" s="431"/>
      <c r="K8" s="433" t="s">
        <v>618</v>
      </c>
      <c r="L8" s="433" t="s">
        <v>616</v>
      </c>
      <c r="M8" s="433"/>
      <c r="N8" s="544" t="s">
        <v>1411</v>
      </c>
      <c r="O8" s="617" t="s">
        <v>58</v>
      </c>
      <c r="P8" s="436" t="s">
        <v>1422</v>
      </c>
      <c r="Q8" s="437" t="s">
        <v>1416</v>
      </c>
      <c r="R8" s="434"/>
      <c r="S8" s="434"/>
      <c r="T8" s="434"/>
      <c r="U8" s="434"/>
      <c r="V8" s="434"/>
      <c r="W8" s="434"/>
      <c r="X8" s="559"/>
      <c r="Y8" s="618"/>
      <c r="Z8" s="560">
        <f t="shared" ref="Z8" si="3">X8-H8</f>
        <v>-85</v>
      </c>
      <c r="AA8" s="433"/>
      <c r="AB8" s="559"/>
      <c r="AC8" s="433"/>
      <c r="AD8" s="560">
        <f t="shared" ref="AD8" si="4">AB8-H8</f>
        <v>-85</v>
      </c>
      <c r="AE8" s="434"/>
      <c r="AF8" s="559"/>
      <c r="AG8" s="433"/>
      <c r="AH8" s="560">
        <f t="shared" ref="AH8" si="5">AF8-H8</f>
        <v>-85</v>
      </c>
      <c r="AI8" s="434"/>
      <c r="AJ8" s="433"/>
      <c r="AK8" s="559">
        <f t="shared" ref="AK8" si="6">AF8</f>
        <v>0</v>
      </c>
      <c r="AL8" s="561"/>
      <c r="AM8" s="559">
        <f>(AK8-AL8)*1.55/'Snelle prijsberekening '!B$6</f>
        <v>0</v>
      </c>
      <c r="AN8" s="434"/>
      <c r="AO8" s="433"/>
    </row>
    <row r="9" spans="1:41" s="427" customFormat="1" ht="48.75" customHeight="1">
      <c r="A9" s="426"/>
      <c r="B9" s="543"/>
      <c r="C9" s="433"/>
      <c r="D9" s="543"/>
      <c r="E9" s="429">
        <f>'Snelle prijsberekening '!B$6</f>
        <v>2</v>
      </c>
      <c r="F9" s="430">
        <v>1</v>
      </c>
      <c r="G9" s="431">
        <v>85</v>
      </c>
      <c r="H9" s="432">
        <f t="shared" si="0"/>
        <v>85</v>
      </c>
      <c r="I9" s="538"/>
      <c r="J9" s="431"/>
      <c r="K9" s="433" t="s">
        <v>665</v>
      </c>
      <c r="L9" s="433" t="s">
        <v>616</v>
      </c>
      <c r="M9" s="433"/>
      <c r="N9" s="544" t="s">
        <v>1412</v>
      </c>
      <c r="O9" s="617" t="s">
        <v>58</v>
      </c>
      <c r="P9" s="436" t="s">
        <v>1423</v>
      </c>
      <c r="Q9" s="437" t="s">
        <v>1417</v>
      </c>
      <c r="R9" s="434"/>
      <c r="S9" s="434"/>
      <c r="T9" s="434"/>
      <c r="U9" s="434"/>
      <c r="V9" s="434"/>
      <c r="W9" s="434"/>
      <c r="X9" s="559"/>
      <c r="Y9" s="618"/>
      <c r="Z9" s="560"/>
      <c r="AA9" s="433"/>
      <c r="AB9" s="559"/>
      <c r="AC9" s="433"/>
      <c r="AD9" s="560"/>
      <c r="AE9" s="434"/>
      <c r="AF9" s="559"/>
      <c r="AG9" s="433"/>
      <c r="AH9" s="560"/>
      <c r="AI9" s="434"/>
      <c r="AJ9" s="433"/>
      <c r="AK9" s="559"/>
      <c r="AL9" s="561"/>
      <c r="AM9" s="559"/>
      <c r="AN9" s="434"/>
      <c r="AO9" s="433"/>
    </row>
    <row r="10" spans="1:41" s="427" customFormat="1" ht="48.75" customHeight="1">
      <c r="A10" s="426"/>
      <c r="B10" s="543"/>
      <c r="C10" s="433"/>
      <c r="D10" s="543"/>
      <c r="E10" s="429">
        <f>'Snelle prijsberekening '!B$6</f>
        <v>2</v>
      </c>
      <c r="F10" s="430">
        <v>1</v>
      </c>
      <c r="G10" s="431">
        <v>85</v>
      </c>
      <c r="H10" s="432">
        <f t="shared" ref="H10" si="7">G10*F10</f>
        <v>85</v>
      </c>
      <c r="I10" s="538"/>
      <c r="J10" s="431"/>
      <c r="K10" s="433" t="s">
        <v>665</v>
      </c>
      <c r="L10" s="433" t="s">
        <v>625</v>
      </c>
      <c r="M10" s="433"/>
      <c r="N10" s="544" t="s">
        <v>1427</v>
      </c>
      <c r="O10" s="617" t="s">
        <v>58</v>
      </c>
      <c r="P10" s="436" t="s">
        <v>1437</v>
      </c>
      <c r="Q10" s="437" t="s">
        <v>1436</v>
      </c>
      <c r="R10" s="434"/>
      <c r="S10" s="434"/>
      <c r="T10" s="434"/>
      <c r="U10" s="434"/>
      <c r="V10" s="434"/>
      <c r="W10" s="434"/>
      <c r="X10" s="559"/>
      <c r="Y10" s="618"/>
      <c r="Z10" s="560"/>
      <c r="AA10" s="433"/>
      <c r="AB10" s="559"/>
      <c r="AC10" s="433"/>
      <c r="AD10" s="560"/>
      <c r="AE10" s="434"/>
      <c r="AF10" s="559"/>
      <c r="AG10" s="433"/>
      <c r="AH10" s="560"/>
      <c r="AI10" s="434"/>
      <c r="AJ10" s="433"/>
      <c r="AK10" s="559"/>
      <c r="AL10" s="561"/>
      <c r="AM10" s="559"/>
      <c r="AN10" s="434"/>
      <c r="AO10" s="433"/>
    </row>
    <row r="11" spans="1:41" s="427" customFormat="1" ht="48.75" customHeight="1">
      <c r="A11" s="426"/>
      <c r="B11" s="543"/>
      <c r="C11" s="433"/>
      <c r="D11" s="543"/>
      <c r="E11" s="429">
        <f>'Snelle prijsberekening '!B$6</f>
        <v>2</v>
      </c>
      <c r="F11" s="430">
        <v>1</v>
      </c>
      <c r="G11" s="431">
        <v>85</v>
      </c>
      <c r="H11" s="432">
        <f t="shared" ref="H11" si="8">G11*F11</f>
        <v>85</v>
      </c>
      <c r="I11" s="538"/>
      <c r="J11" s="431"/>
      <c r="K11" s="433" t="s">
        <v>624</v>
      </c>
      <c r="L11" s="433" t="s">
        <v>633</v>
      </c>
      <c r="M11" s="433"/>
      <c r="N11" s="544" t="s">
        <v>1429</v>
      </c>
      <c r="O11" s="617" t="s">
        <v>58</v>
      </c>
      <c r="P11" s="436" t="s">
        <v>1432</v>
      </c>
      <c r="Q11" s="437" t="s">
        <v>1431</v>
      </c>
      <c r="R11" s="434"/>
      <c r="S11" s="434"/>
      <c r="T11" s="434"/>
      <c r="U11" s="434"/>
      <c r="V11" s="434"/>
      <c r="W11" s="434"/>
      <c r="X11" s="559"/>
      <c r="Y11" s="618"/>
      <c r="Z11" s="560"/>
      <c r="AA11" s="433"/>
      <c r="AB11" s="559"/>
      <c r="AC11" s="433"/>
      <c r="AD11" s="560"/>
      <c r="AE11" s="434"/>
      <c r="AF11" s="559"/>
      <c r="AG11" s="433"/>
      <c r="AH11" s="560"/>
      <c r="AI11" s="434"/>
      <c r="AJ11" s="433"/>
      <c r="AK11" s="559"/>
      <c r="AL11" s="561"/>
      <c r="AM11" s="559"/>
      <c r="AN11" s="434"/>
      <c r="AO11" s="433"/>
    </row>
    <row r="12" spans="1:41" s="427" customFormat="1" ht="48.75" customHeight="1">
      <c r="A12" s="426"/>
      <c r="B12" s="543"/>
      <c r="C12" s="433"/>
      <c r="D12" s="543"/>
      <c r="E12" s="429">
        <f>'Snelle prijsberekening '!B$6</f>
        <v>2</v>
      </c>
      <c r="F12" s="430">
        <v>1</v>
      </c>
      <c r="G12" s="431">
        <v>85</v>
      </c>
      <c r="H12" s="432">
        <f t="shared" si="0"/>
        <v>85</v>
      </c>
      <c r="I12" s="538"/>
      <c r="J12" s="431"/>
      <c r="K12" s="433" t="s">
        <v>601</v>
      </c>
      <c r="L12" s="433" t="s">
        <v>606</v>
      </c>
      <c r="M12" s="433"/>
      <c r="N12" s="544" t="s">
        <v>1413</v>
      </c>
      <c r="O12" s="617" t="s">
        <v>58</v>
      </c>
      <c r="P12" s="436" t="s">
        <v>1424</v>
      </c>
      <c r="Q12" s="437" t="s">
        <v>1418</v>
      </c>
      <c r="R12" s="434"/>
      <c r="S12" s="434"/>
      <c r="T12" s="434"/>
      <c r="U12" s="434"/>
      <c r="V12" s="434"/>
      <c r="W12" s="434"/>
      <c r="X12" s="559"/>
      <c r="Y12" s="618"/>
      <c r="Z12" s="560"/>
      <c r="AA12" s="433"/>
      <c r="AB12" s="559"/>
      <c r="AC12" s="433"/>
      <c r="AD12" s="560"/>
      <c r="AE12" s="434"/>
      <c r="AF12" s="559"/>
      <c r="AG12" s="433"/>
      <c r="AH12" s="560"/>
      <c r="AI12" s="434"/>
      <c r="AJ12" s="433"/>
      <c r="AK12" s="559"/>
      <c r="AL12" s="561"/>
      <c r="AM12" s="559"/>
      <c r="AN12" s="434"/>
      <c r="AO12" s="433"/>
    </row>
    <row r="13" spans="1:41" s="427" customFormat="1" ht="48.75" customHeight="1">
      <c r="A13" s="426"/>
      <c r="B13" s="543"/>
      <c r="C13" s="433"/>
      <c r="D13" s="543"/>
      <c r="E13" s="429">
        <f>'Snelle prijsberekening '!B$6</f>
        <v>2</v>
      </c>
      <c r="F13" s="430">
        <v>1</v>
      </c>
      <c r="G13" s="431">
        <v>85</v>
      </c>
      <c r="H13" s="432">
        <f t="shared" si="0"/>
        <v>85</v>
      </c>
      <c r="I13" s="538"/>
      <c r="J13" s="431"/>
      <c r="K13" s="433" t="s">
        <v>637</v>
      </c>
      <c r="L13" s="433" t="s">
        <v>914</v>
      </c>
      <c r="M13" s="433"/>
      <c r="N13" s="544" t="s">
        <v>1414</v>
      </c>
      <c r="O13" s="617" t="s">
        <v>58</v>
      </c>
      <c r="P13" s="436" t="s">
        <v>1425</v>
      </c>
      <c r="Q13" s="437" t="s">
        <v>1419</v>
      </c>
      <c r="R13" s="434"/>
      <c r="S13" s="434"/>
      <c r="T13" s="434"/>
      <c r="U13" s="434"/>
      <c r="V13" s="434"/>
      <c r="W13" s="434"/>
      <c r="X13" s="559"/>
      <c r="Y13" s="618"/>
      <c r="Z13" s="560"/>
      <c r="AA13" s="433"/>
      <c r="AB13" s="559"/>
      <c r="AC13" s="433"/>
      <c r="AD13" s="560"/>
      <c r="AE13" s="434"/>
      <c r="AF13" s="559"/>
      <c r="AG13" s="433"/>
      <c r="AH13" s="560"/>
      <c r="AI13" s="434"/>
      <c r="AJ13" s="433"/>
      <c r="AK13" s="559"/>
      <c r="AL13" s="561"/>
      <c r="AM13" s="559"/>
      <c r="AN13" s="434"/>
      <c r="AO13" s="433"/>
    </row>
    <row r="14" spans="1:41" s="439" customFormat="1" ht="48.75" customHeight="1" thickBot="1">
      <c r="A14" s="438"/>
      <c r="B14" s="574"/>
      <c r="C14" s="444"/>
      <c r="D14" s="574"/>
      <c r="E14" s="441">
        <f>'Snelle prijsberekening '!B$6</f>
        <v>2</v>
      </c>
      <c r="F14" s="440">
        <v>1</v>
      </c>
      <c r="G14" s="442">
        <v>85</v>
      </c>
      <c r="H14" s="443">
        <f t="shared" ref="H14" si="9">G14*F14</f>
        <v>85</v>
      </c>
      <c r="I14" s="537"/>
      <c r="J14" s="442"/>
      <c r="K14" s="444" t="s">
        <v>637</v>
      </c>
      <c r="L14" s="444" t="s">
        <v>633</v>
      </c>
      <c r="M14" s="444"/>
      <c r="N14" s="453" t="s">
        <v>1420</v>
      </c>
      <c r="O14" s="546" t="s">
        <v>58</v>
      </c>
      <c r="P14" s="448" t="s">
        <v>1426</v>
      </c>
      <c r="Q14" s="449" t="s">
        <v>1421</v>
      </c>
      <c r="R14" s="445"/>
      <c r="S14" s="445"/>
      <c r="T14" s="445"/>
      <c r="U14" s="445"/>
      <c r="V14" s="445"/>
      <c r="W14" s="445"/>
      <c r="X14" s="562"/>
      <c r="Y14" s="563"/>
      <c r="Z14" s="564"/>
      <c r="AA14" s="444"/>
      <c r="AB14" s="562"/>
      <c r="AC14" s="444"/>
      <c r="AD14" s="564"/>
      <c r="AE14" s="445"/>
      <c r="AF14" s="562"/>
      <c r="AG14" s="444"/>
      <c r="AH14" s="564"/>
      <c r="AI14" s="445"/>
      <c r="AJ14" s="444"/>
      <c r="AK14" s="562"/>
      <c r="AL14" s="565"/>
      <c r="AM14" s="562"/>
      <c r="AN14" s="445"/>
      <c r="AO14" s="444"/>
    </row>
    <row r="15" spans="1:41" s="427" customFormat="1" ht="57.95" customHeight="1">
      <c r="A15" s="426"/>
      <c r="B15" s="491" t="s">
        <v>1390</v>
      </c>
      <c r="C15" s="543"/>
      <c r="D15" s="543"/>
      <c r="E15" s="429">
        <f>'Snelle prijsberekening '!B$6</f>
        <v>2</v>
      </c>
      <c r="F15" s="430">
        <v>1</v>
      </c>
      <c r="G15" s="431">
        <v>150</v>
      </c>
      <c r="H15" s="432">
        <f t="shared" si="0"/>
        <v>150</v>
      </c>
      <c r="I15" s="538"/>
      <c r="J15" s="431"/>
      <c r="K15" s="433" t="s">
        <v>630</v>
      </c>
      <c r="L15" s="433" t="s">
        <v>1434</v>
      </c>
      <c r="M15" s="433"/>
      <c r="N15" s="741" t="s">
        <v>1415</v>
      </c>
      <c r="O15" s="557" t="s">
        <v>58</v>
      </c>
      <c r="P15" s="436" t="s">
        <v>1435</v>
      </c>
      <c r="Q15" s="437" t="s">
        <v>1433</v>
      </c>
      <c r="R15" s="558"/>
      <c r="S15" s="558"/>
      <c r="T15" s="558"/>
      <c r="U15" s="558"/>
      <c r="V15" s="558"/>
      <c r="W15" s="558"/>
      <c r="X15" s="559"/>
      <c r="Y15" s="433"/>
      <c r="Z15" s="560">
        <f>X15-H15</f>
        <v>-150</v>
      </c>
      <c r="AA15" s="433"/>
      <c r="AB15" s="559"/>
      <c r="AC15" s="433"/>
      <c r="AD15" s="560">
        <f>AB15-H15</f>
        <v>-150</v>
      </c>
      <c r="AE15" s="434"/>
      <c r="AF15" s="559"/>
      <c r="AG15" s="433"/>
      <c r="AH15" s="560">
        <f>AF15-H15</f>
        <v>-150</v>
      </c>
      <c r="AI15" s="434"/>
      <c r="AJ15" s="433"/>
      <c r="AK15" s="559"/>
      <c r="AL15" s="561"/>
      <c r="AM15" s="559">
        <f>(AK15-AL15)*1.55/'Snelle prijsberekening '!B$6</f>
        <v>0</v>
      </c>
      <c r="AN15" s="434"/>
      <c r="AO15" s="433"/>
    </row>
    <row r="16" spans="1:41" s="665" customFormat="1" ht="57.95" customHeight="1">
      <c r="A16" s="664"/>
      <c r="B16" s="674"/>
      <c r="C16" s="674"/>
      <c r="D16" s="674"/>
      <c r="E16" s="429">
        <f>'Snelle prijsberekening '!B$6</f>
        <v>2</v>
      </c>
      <c r="F16" s="430">
        <v>1</v>
      </c>
      <c r="G16" s="431">
        <v>150</v>
      </c>
      <c r="H16" s="432">
        <f t="shared" si="0"/>
        <v>150</v>
      </c>
      <c r="I16" s="667"/>
      <c r="J16" s="666"/>
      <c r="K16" s="433" t="s">
        <v>1441</v>
      </c>
      <c r="L16" s="433" t="s">
        <v>1440</v>
      </c>
      <c r="M16" s="668"/>
      <c r="N16" s="669" t="s">
        <v>1428</v>
      </c>
      <c r="O16" s="557" t="s">
        <v>58</v>
      </c>
      <c r="P16" s="241" t="s">
        <v>1442</v>
      </c>
      <c r="Q16" s="660" t="s">
        <v>1438</v>
      </c>
      <c r="R16" s="675"/>
      <c r="S16" s="675"/>
      <c r="T16" s="675"/>
      <c r="U16" s="675"/>
      <c r="V16" s="675"/>
      <c r="W16" s="675"/>
      <c r="X16" s="671"/>
      <c r="Y16" s="668"/>
      <c r="Z16" s="672"/>
      <c r="AA16" s="668"/>
      <c r="AB16" s="671"/>
      <c r="AC16" s="668"/>
      <c r="AD16" s="672"/>
      <c r="AE16" s="670"/>
      <c r="AF16" s="671"/>
      <c r="AG16" s="668"/>
      <c r="AH16" s="672"/>
      <c r="AI16" s="670"/>
      <c r="AJ16" s="668"/>
      <c r="AK16" s="671"/>
      <c r="AL16" s="673"/>
      <c r="AM16" s="671"/>
      <c r="AN16" s="670"/>
      <c r="AO16" s="668"/>
    </row>
    <row r="17" spans="1:41" s="439" customFormat="1" ht="57.95" customHeight="1" thickBot="1">
      <c r="A17" s="438"/>
      <c r="C17" s="569"/>
      <c r="D17" s="569"/>
      <c r="E17" s="441">
        <f>'Snelle prijsberekening '!B$6</f>
        <v>2</v>
      </c>
      <c r="F17" s="440">
        <v>1</v>
      </c>
      <c r="G17" s="442">
        <v>150</v>
      </c>
      <c r="H17" s="443">
        <f t="shared" si="0"/>
        <v>150</v>
      </c>
      <c r="I17" s="537"/>
      <c r="J17" s="442"/>
      <c r="K17" s="444" t="s">
        <v>1115</v>
      </c>
      <c r="L17" s="444" t="s">
        <v>1034</v>
      </c>
      <c r="M17" s="444"/>
      <c r="N17" s="453" t="s">
        <v>1430</v>
      </c>
      <c r="O17" s="548" t="s">
        <v>58</v>
      </c>
      <c r="P17" s="448" t="s">
        <v>1443</v>
      </c>
      <c r="Q17" s="449" t="s">
        <v>1439</v>
      </c>
      <c r="R17" s="570"/>
      <c r="S17" s="570"/>
      <c r="T17" s="570"/>
      <c r="U17" s="570"/>
      <c r="V17" s="570"/>
      <c r="W17" s="570"/>
      <c r="X17" s="562"/>
      <c r="Y17" s="444"/>
      <c r="Z17" s="564"/>
      <c r="AA17" s="444"/>
      <c r="AB17" s="562"/>
      <c r="AC17" s="444"/>
      <c r="AD17" s="564"/>
      <c r="AE17" s="445"/>
      <c r="AF17" s="562"/>
      <c r="AG17" s="444"/>
      <c r="AH17" s="564"/>
      <c r="AI17" s="445"/>
      <c r="AJ17" s="444"/>
      <c r="AK17" s="562"/>
      <c r="AL17" s="565"/>
      <c r="AM17" s="562"/>
      <c r="AN17" s="445"/>
      <c r="AO17" s="444"/>
    </row>
    <row r="18" spans="1:41" ht="48.75" customHeight="1">
      <c r="A18" s="369"/>
      <c r="B18" s="457" t="s">
        <v>1391</v>
      </c>
      <c r="C18" s="248"/>
      <c r="D18" s="555"/>
      <c r="E18" s="242">
        <f>'Snelle prijsberekening '!B$6</f>
        <v>2</v>
      </c>
      <c r="F18" s="243">
        <v>1</v>
      </c>
      <c r="G18" s="244">
        <v>100</v>
      </c>
      <c r="H18" s="245">
        <f t="shared" si="0"/>
        <v>100</v>
      </c>
      <c r="I18" s="246"/>
      <c r="J18" s="244"/>
      <c r="K18" s="433" t="s">
        <v>1354</v>
      </c>
      <c r="L18" s="433" t="s">
        <v>790</v>
      </c>
      <c r="M18" s="241"/>
      <c r="N18" s="435"/>
      <c r="O18" s="676" t="s">
        <v>59</v>
      </c>
      <c r="P18" s="436"/>
      <c r="Q18" s="422"/>
      <c r="R18" s="496"/>
      <c r="S18" s="496"/>
      <c r="T18" s="496"/>
      <c r="U18" s="496"/>
      <c r="V18" s="496"/>
      <c r="W18" s="496"/>
      <c r="X18" s="249"/>
      <c r="Z18" s="250">
        <f t="shared" ref="Z18:Z22" si="10">X18-H18</f>
        <v>-100</v>
      </c>
      <c r="AA18" s="241"/>
      <c r="AB18" s="249"/>
      <c r="AD18" s="250">
        <f t="shared" ref="AD18:AD22" si="11">AB18-H18</f>
        <v>-100</v>
      </c>
      <c r="AF18" s="249"/>
      <c r="AH18" s="250">
        <f t="shared" ref="AH18:AH22" si="12">AF18-H18</f>
        <v>-100</v>
      </c>
      <c r="AK18" s="249">
        <f t="shared" ref="AK18" si="13">AF18</f>
        <v>0</v>
      </c>
      <c r="AL18" s="252"/>
      <c r="AM18" s="249">
        <f>(AK18-AL18)*1.55/'Snelle prijsberekening '!B$6</f>
        <v>0</v>
      </c>
    </row>
    <row r="19" spans="1:41" ht="48.75" customHeight="1">
      <c r="A19" s="481"/>
      <c r="B19" s="679"/>
      <c r="C19" s="678"/>
      <c r="D19" s="679"/>
      <c r="E19" s="242">
        <f>'Snelle prijsberekening '!B$6</f>
        <v>2</v>
      </c>
      <c r="F19" s="243">
        <v>1</v>
      </c>
      <c r="G19" s="244">
        <v>100</v>
      </c>
      <c r="H19" s="245">
        <f t="shared" si="0"/>
        <v>100</v>
      </c>
      <c r="I19" s="539"/>
      <c r="J19" s="483"/>
      <c r="K19" s="241" t="s">
        <v>1039</v>
      </c>
      <c r="L19" s="241" t="s">
        <v>620</v>
      </c>
      <c r="M19" s="485"/>
      <c r="N19" s="423"/>
      <c r="O19" s="551" t="s">
        <v>59</v>
      </c>
      <c r="P19" s="419"/>
      <c r="Q19" s="489"/>
      <c r="R19" s="496"/>
      <c r="S19" s="496"/>
      <c r="T19" s="496"/>
      <c r="U19" s="496"/>
      <c r="V19" s="496"/>
      <c r="W19" s="496"/>
      <c r="X19" s="249"/>
      <c r="Z19" s="250"/>
      <c r="AA19" s="241"/>
      <c r="AB19" s="249"/>
      <c r="AD19" s="250"/>
      <c r="AF19" s="249"/>
      <c r="AH19" s="250"/>
      <c r="AK19" s="249"/>
      <c r="AL19" s="252"/>
      <c r="AM19" s="249"/>
    </row>
    <row r="20" spans="1:41" ht="48.75" customHeight="1">
      <c r="A20" s="481"/>
      <c r="B20" s="679"/>
      <c r="C20" s="678"/>
      <c r="D20" s="679"/>
      <c r="E20" s="242">
        <f>'Snelle prijsberekening '!B$6</f>
        <v>2</v>
      </c>
      <c r="F20" s="243">
        <v>1</v>
      </c>
      <c r="G20" s="244">
        <v>100</v>
      </c>
      <c r="H20" s="245">
        <f t="shared" si="0"/>
        <v>100</v>
      </c>
      <c r="I20" s="539"/>
      <c r="J20" s="483"/>
      <c r="K20" s="241" t="s">
        <v>640</v>
      </c>
      <c r="L20" s="241" t="s">
        <v>1359</v>
      </c>
      <c r="M20" s="485"/>
      <c r="N20" s="423"/>
      <c r="O20" s="551" t="s">
        <v>59</v>
      </c>
      <c r="P20" s="419"/>
      <c r="Q20" s="489"/>
      <c r="R20" s="496"/>
      <c r="S20" s="496"/>
      <c r="T20" s="496"/>
      <c r="U20" s="496"/>
      <c r="V20" s="496"/>
      <c r="W20" s="496"/>
      <c r="X20" s="249"/>
      <c r="Z20" s="250"/>
      <c r="AA20" s="241"/>
      <c r="AB20" s="249"/>
      <c r="AD20" s="250"/>
      <c r="AF20" s="249"/>
      <c r="AH20" s="250"/>
      <c r="AK20" s="249"/>
      <c r="AL20" s="252"/>
      <c r="AM20" s="249"/>
    </row>
    <row r="21" spans="1:41" s="439" customFormat="1" ht="57.95" customHeight="1" thickBot="1">
      <c r="A21" s="438"/>
      <c r="C21" s="440"/>
      <c r="D21" s="440"/>
      <c r="E21" s="441">
        <f>'Snelle prijsberekening '!B$6</f>
        <v>2</v>
      </c>
      <c r="F21" s="440">
        <v>1</v>
      </c>
      <c r="G21" s="442">
        <v>90</v>
      </c>
      <c r="H21" s="443">
        <f t="shared" si="0"/>
        <v>90</v>
      </c>
      <c r="I21" s="537"/>
      <c r="J21" s="442"/>
      <c r="K21" s="444" t="s">
        <v>598</v>
      </c>
      <c r="L21" s="444" t="s">
        <v>845</v>
      </c>
      <c r="M21" s="444"/>
      <c r="N21" s="456"/>
      <c r="O21" s="552" t="s">
        <v>1348</v>
      </c>
      <c r="P21" s="448"/>
      <c r="Q21" s="449"/>
      <c r="R21" s="570"/>
      <c r="S21" s="570"/>
      <c r="T21" s="570"/>
      <c r="U21" s="570"/>
      <c r="V21" s="570"/>
      <c r="W21" s="570"/>
      <c r="X21" s="562"/>
      <c r="Y21" s="444"/>
      <c r="Z21" s="564">
        <f t="shared" si="10"/>
        <v>-90</v>
      </c>
      <c r="AA21" s="444"/>
      <c r="AB21" s="562"/>
      <c r="AC21" s="444"/>
      <c r="AD21" s="564">
        <f t="shared" si="11"/>
        <v>-90</v>
      </c>
      <c r="AE21" s="445"/>
      <c r="AF21" s="562"/>
      <c r="AG21" s="444"/>
      <c r="AH21" s="564">
        <f t="shared" si="12"/>
        <v>-90</v>
      </c>
      <c r="AI21" s="445"/>
      <c r="AJ21" s="444"/>
      <c r="AK21" s="562"/>
      <c r="AL21" s="565"/>
      <c r="AM21" s="562">
        <f>(AK21-AL21)*1.55/'Snelle prijsberekening '!B$6</f>
        <v>0</v>
      </c>
      <c r="AN21" s="445"/>
      <c r="AO21" s="444"/>
    </row>
    <row r="22" spans="1:41" s="427" customFormat="1" ht="48.75" customHeight="1">
      <c r="A22" s="426"/>
      <c r="B22" s="680" t="s">
        <v>1392</v>
      </c>
      <c r="C22" s="433"/>
      <c r="D22" s="543"/>
      <c r="E22" s="429">
        <f>'Snelle prijsberekening '!B$6</f>
        <v>2</v>
      </c>
      <c r="F22" s="430">
        <v>1</v>
      </c>
      <c r="G22" s="431">
        <v>100</v>
      </c>
      <c r="H22" s="432">
        <f t="shared" si="0"/>
        <v>100</v>
      </c>
      <c r="I22" s="538"/>
      <c r="J22" s="431"/>
      <c r="K22" s="433" t="s">
        <v>618</v>
      </c>
      <c r="L22" s="433" t="s">
        <v>625</v>
      </c>
      <c r="M22" s="433"/>
      <c r="N22" s="544"/>
      <c r="O22" s="681" t="s">
        <v>646</v>
      </c>
      <c r="P22" s="436"/>
      <c r="Q22" s="437"/>
      <c r="R22" s="558"/>
      <c r="S22" s="558"/>
      <c r="T22" s="558"/>
      <c r="U22" s="558"/>
      <c r="V22" s="558"/>
      <c r="W22" s="558"/>
      <c r="X22" s="559"/>
      <c r="Y22" s="433"/>
      <c r="Z22" s="560">
        <f t="shared" si="10"/>
        <v>-100</v>
      </c>
      <c r="AA22" s="433"/>
      <c r="AB22" s="559"/>
      <c r="AC22" s="433"/>
      <c r="AD22" s="560">
        <f t="shared" si="11"/>
        <v>-100</v>
      </c>
      <c r="AE22" s="434"/>
      <c r="AF22" s="559"/>
      <c r="AG22" s="433"/>
      <c r="AH22" s="560">
        <f t="shared" si="12"/>
        <v>-100</v>
      </c>
      <c r="AI22" s="434"/>
      <c r="AJ22" s="433"/>
      <c r="AK22" s="559">
        <f t="shared" ref="AK22" si="14">AF22</f>
        <v>0</v>
      </c>
      <c r="AL22" s="561"/>
      <c r="AM22" s="559">
        <f>(AK22-AL22)*1.55/'Snelle prijsberekening '!B$6</f>
        <v>0</v>
      </c>
      <c r="AN22" s="434"/>
      <c r="AO22" s="433"/>
    </row>
    <row r="23" spans="1:41" ht="48.75" customHeight="1">
      <c r="A23" s="369"/>
      <c r="B23" s="555"/>
      <c r="D23" s="555"/>
      <c r="E23" s="429">
        <f>'Snelle prijsberekening '!B$6</f>
        <v>2</v>
      </c>
      <c r="F23" s="430">
        <v>1</v>
      </c>
      <c r="G23" s="431">
        <v>100</v>
      </c>
      <c r="H23" s="432">
        <f t="shared" si="0"/>
        <v>100</v>
      </c>
      <c r="I23" s="246"/>
      <c r="J23" s="244"/>
      <c r="K23" s="433" t="s">
        <v>605</v>
      </c>
      <c r="L23" s="433" t="s">
        <v>615</v>
      </c>
      <c r="M23" s="241"/>
      <c r="N23" s="424"/>
      <c r="O23" s="553" t="s">
        <v>646</v>
      </c>
      <c r="P23" s="419"/>
      <c r="Q23" s="422"/>
      <c r="R23" s="496"/>
      <c r="S23" s="496"/>
      <c r="T23" s="496"/>
      <c r="U23" s="496"/>
      <c r="V23" s="496"/>
      <c r="W23" s="496"/>
      <c r="X23" s="249"/>
      <c r="Z23" s="250"/>
      <c r="AA23" s="241"/>
      <c r="AB23" s="249"/>
      <c r="AD23" s="250"/>
      <c r="AF23" s="249"/>
      <c r="AH23" s="250"/>
      <c r="AK23" s="249"/>
      <c r="AL23" s="252"/>
      <c r="AM23" s="249"/>
    </row>
    <row r="24" spans="1:41" s="439" customFormat="1" ht="48.75" customHeight="1" thickBot="1">
      <c r="A24" s="438"/>
      <c r="B24" s="574"/>
      <c r="C24" s="444"/>
      <c r="D24" s="574"/>
      <c r="E24" s="441">
        <f>'Snelle prijsberekening '!B$6</f>
        <v>2</v>
      </c>
      <c r="F24" s="440">
        <v>1</v>
      </c>
      <c r="G24" s="442">
        <v>100</v>
      </c>
      <c r="H24" s="443">
        <f t="shared" si="0"/>
        <v>100</v>
      </c>
      <c r="I24" s="537"/>
      <c r="J24" s="442"/>
      <c r="K24" s="444" t="s">
        <v>605</v>
      </c>
      <c r="L24" s="444" t="s">
        <v>615</v>
      </c>
      <c r="M24" s="444"/>
      <c r="N24" s="453"/>
      <c r="O24" s="554" t="s">
        <v>646</v>
      </c>
      <c r="P24" s="448"/>
      <c r="Q24" s="449"/>
      <c r="R24" s="570"/>
      <c r="S24" s="570"/>
      <c r="T24" s="570"/>
      <c r="U24" s="570"/>
      <c r="V24" s="570"/>
      <c r="W24" s="570"/>
      <c r="X24" s="562"/>
      <c r="Y24" s="444"/>
      <c r="Z24" s="564"/>
      <c r="AA24" s="444"/>
      <c r="AB24" s="562"/>
      <c r="AC24" s="444"/>
      <c r="AD24" s="564"/>
      <c r="AE24" s="445"/>
      <c r="AF24" s="562"/>
      <c r="AG24" s="444"/>
      <c r="AH24" s="564"/>
      <c r="AI24" s="445"/>
      <c r="AJ24" s="444"/>
      <c r="AK24" s="562"/>
      <c r="AL24" s="565"/>
      <c r="AM24" s="562"/>
      <c r="AN24" s="445"/>
      <c r="AO24" s="444"/>
    </row>
    <row r="25" spans="1:41" s="427" customFormat="1" ht="48.75" customHeight="1">
      <c r="A25" s="426"/>
      <c r="B25" s="682" t="s">
        <v>1393</v>
      </c>
      <c r="C25" s="433"/>
      <c r="D25" s="543"/>
      <c r="E25" s="429">
        <f>'Snelle prijsberekening '!B$6</f>
        <v>2</v>
      </c>
      <c r="F25" s="430">
        <v>1</v>
      </c>
      <c r="G25" s="431">
        <v>100</v>
      </c>
      <c r="H25" s="432">
        <f t="shared" si="0"/>
        <v>100</v>
      </c>
      <c r="I25" s="538"/>
      <c r="J25" s="431"/>
      <c r="K25" s="433" t="s">
        <v>1051</v>
      </c>
      <c r="L25" s="433" t="s">
        <v>1132</v>
      </c>
      <c r="M25" s="433"/>
      <c r="N25" s="544"/>
      <c r="O25" s="567" t="s">
        <v>1370</v>
      </c>
      <c r="P25" s="436"/>
      <c r="Q25" s="437"/>
      <c r="R25" s="558"/>
      <c r="S25" s="558"/>
      <c r="T25" s="558"/>
      <c r="U25" s="558"/>
      <c r="V25" s="558"/>
      <c r="W25" s="558"/>
      <c r="X25" s="559"/>
      <c r="Y25" s="433"/>
      <c r="Z25" s="560">
        <f t="shared" ref="Z25" si="15">X25-H25</f>
        <v>-100</v>
      </c>
      <c r="AA25" s="433"/>
      <c r="AB25" s="559"/>
      <c r="AC25" s="433"/>
      <c r="AD25" s="560">
        <f t="shared" ref="AD25" si="16">AB25-H25</f>
        <v>-100</v>
      </c>
      <c r="AE25" s="434"/>
      <c r="AF25" s="559"/>
      <c r="AG25" s="433"/>
      <c r="AH25" s="560">
        <f t="shared" ref="AH25" si="17">AF25-H25</f>
        <v>-100</v>
      </c>
      <c r="AI25" s="434"/>
      <c r="AJ25" s="433"/>
      <c r="AK25" s="559">
        <f t="shared" ref="AK25" si="18">AF25</f>
        <v>0</v>
      </c>
      <c r="AL25" s="561"/>
      <c r="AM25" s="559">
        <f>(AK25-AL25)*1.55/'Snelle prijsberekening '!B$6</f>
        <v>0</v>
      </c>
      <c r="AN25" s="434"/>
      <c r="AO25" s="433"/>
    </row>
    <row r="26" spans="1:41" s="427" customFormat="1" ht="48.75" customHeight="1">
      <c r="A26" s="426"/>
      <c r="B26" s="543"/>
      <c r="C26" s="433"/>
      <c r="D26" s="543"/>
      <c r="E26" s="429">
        <f>'Snelle prijsberekening '!B$6</f>
        <v>2</v>
      </c>
      <c r="F26" s="430">
        <v>1</v>
      </c>
      <c r="G26" s="431">
        <v>100</v>
      </c>
      <c r="H26" s="432">
        <f t="shared" si="0"/>
        <v>100</v>
      </c>
      <c r="I26" s="538"/>
      <c r="J26" s="431"/>
      <c r="K26" s="433" t="s">
        <v>618</v>
      </c>
      <c r="L26" s="433" t="s">
        <v>625</v>
      </c>
      <c r="M26" s="433"/>
      <c r="N26" s="544"/>
      <c r="O26" s="567" t="s">
        <v>1370</v>
      </c>
      <c r="P26" s="436"/>
      <c r="Q26" s="437"/>
      <c r="R26" s="558"/>
      <c r="S26" s="558"/>
      <c r="T26" s="558"/>
      <c r="U26" s="558"/>
      <c r="V26" s="558"/>
      <c r="W26" s="558"/>
      <c r="X26" s="559"/>
      <c r="Y26" s="433"/>
      <c r="Z26" s="560"/>
      <c r="AA26" s="433"/>
      <c r="AB26" s="559"/>
      <c r="AC26" s="433"/>
      <c r="AD26" s="560"/>
      <c r="AE26" s="434"/>
      <c r="AF26" s="559"/>
      <c r="AG26" s="433"/>
      <c r="AH26" s="560"/>
      <c r="AI26" s="434"/>
      <c r="AJ26" s="433"/>
      <c r="AK26" s="559"/>
      <c r="AL26" s="561"/>
      <c r="AM26" s="559"/>
      <c r="AN26" s="434"/>
      <c r="AO26" s="433"/>
    </row>
    <row r="27" spans="1:41" s="427" customFormat="1" ht="48.75" customHeight="1">
      <c r="A27" s="426"/>
      <c r="B27" s="543"/>
      <c r="C27" s="433"/>
      <c r="D27" s="543"/>
      <c r="E27" s="429">
        <f>'Snelle prijsberekening '!B$6</f>
        <v>2</v>
      </c>
      <c r="F27" s="430">
        <v>1</v>
      </c>
      <c r="G27" s="431">
        <v>100</v>
      </c>
      <c r="H27" s="432">
        <f t="shared" si="0"/>
        <v>100</v>
      </c>
      <c r="I27" s="538"/>
      <c r="J27" s="431"/>
      <c r="K27" s="433" t="s">
        <v>618</v>
      </c>
      <c r="L27" s="433" t="s">
        <v>625</v>
      </c>
      <c r="M27" s="433"/>
      <c r="N27" s="424"/>
      <c r="O27" s="567" t="s">
        <v>1370</v>
      </c>
      <c r="P27" s="436"/>
      <c r="Q27" s="437"/>
      <c r="R27" s="558"/>
      <c r="S27" s="558"/>
      <c r="T27" s="558"/>
      <c r="U27" s="558"/>
      <c r="V27" s="558"/>
      <c r="W27" s="558"/>
      <c r="X27" s="559"/>
      <c r="Y27" s="433"/>
      <c r="Z27" s="560"/>
      <c r="AA27" s="433"/>
      <c r="AB27" s="559"/>
      <c r="AC27" s="433"/>
      <c r="AD27" s="560"/>
      <c r="AE27" s="434"/>
      <c r="AF27" s="559"/>
      <c r="AG27" s="433"/>
      <c r="AH27" s="560"/>
      <c r="AI27" s="434"/>
      <c r="AJ27" s="433"/>
      <c r="AK27" s="559"/>
      <c r="AL27" s="561"/>
      <c r="AM27" s="559"/>
      <c r="AN27" s="434"/>
      <c r="AO27" s="433"/>
    </row>
    <row r="28" spans="1:41" s="427" customFormat="1" ht="30.95" customHeight="1">
      <c r="A28" s="426"/>
      <c r="C28" s="433"/>
      <c r="D28" s="433"/>
      <c r="E28" s="430"/>
      <c r="F28" s="430"/>
      <c r="G28" s="431"/>
      <c r="H28" s="431"/>
      <c r="I28" s="431"/>
      <c r="J28" s="538"/>
      <c r="K28" s="433"/>
      <c r="L28" s="433"/>
      <c r="M28" s="572"/>
      <c r="N28" s="433"/>
      <c r="O28" s="433"/>
      <c r="P28" s="433"/>
      <c r="Q28" s="433"/>
      <c r="R28" s="434"/>
      <c r="S28" s="434"/>
      <c r="T28" s="434"/>
      <c r="U28" s="434"/>
      <c r="V28" s="434"/>
      <c r="W28" s="434"/>
      <c r="X28" s="433"/>
      <c r="Y28" s="433"/>
      <c r="Z28" s="433"/>
      <c r="AA28" s="572"/>
      <c r="AB28" s="559"/>
      <c r="AC28" s="433"/>
      <c r="AD28" s="433"/>
      <c r="AE28" s="434"/>
      <c r="AF28" s="433"/>
      <c r="AG28" s="433"/>
      <c r="AH28" s="433"/>
      <c r="AI28" s="434"/>
      <c r="AJ28" s="433"/>
      <c r="AK28" s="433"/>
      <c r="AL28" s="561"/>
      <c r="AM28" s="559">
        <f>(AK28-AL28)*1.55/'Snelle prijsberekening '!B$6</f>
        <v>0</v>
      </c>
      <c r="AN28" s="434"/>
      <c r="AO28" s="433"/>
    </row>
    <row r="29" spans="1:41" ht="15.75">
      <c r="A29" s="369"/>
      <c r="G29" s="244"/>
      <c r="H29" s="244"/>
      <c r="I29" s="244"/>
      <c r="J29" s="246"/>
      <c r="AB29" s="249"/>
      <c r="AL29" s="252"/>
      <c r="AM29" s="249">
        <f>(AK29-AL29)*1.55/'Snelle prijsberekening '!B$6</f>
        <v>0</v>
      </c>
    </row>
    <row r="30" spans="1:41" ht="15.75">
      <c r="A30" s="369"/>
      <c r="G30" s="244"/>
      <c r="H30" s="244"/>
      <c r="I30" s="244"/>
      <c r="J30" s="246"/>
      <c r="AB30" s="249"/>
      <c r="AL30" s="252"/>
      <c r="AM30" s="249">
        <f>(AK30-AL30)*1.55/'Snelle prijsberekening '!B$6</f>
        <v>0</v>
      </c>
    </row>
    <row r="31" spans="1:41" s="247" customFormat="1">
      <c r="A31" s="240"/>
      <c r="B31" s="240"/>
      <c r="C31" s="241"/>
      <c r="D31" s="241"/>
      <c r="E31" s="243"/>
      <c r="F31" s="243"/>
      <c r="G31" s="244"/>
      <c r="H31" s="244"/>
      <c r="I31" s="244"/>
      <c r="J31" s="246"/>
      <c r="K31" s="241"/>
      <c r="L31" s="241"/>
      <c r="M31" s="248"/>
      <c r="N31" s="241"/>
      <c r="O31" s="241"/>
      <c r="P31" s="241"/>
      <c r="Q31" s="241"/>
      <c r="X31" s="241"/>
      <c r="Y31" s="241"/>
      <c r="Z31" s="241"/>
      <c r="AA31" s="248"/>
      <c r="AB31" s="249"/>
      <c r="AC31" s="241"/>
      <c r="AD31" s="241"/>
      <c r="AF31" s="241"/>
      <c r="AG31" s="241"/>
      <c r="AH31" s="241"/>
      <c r="AJ31" s="241"/>
      <c r="AK31" s="241"/>
      <c r="AL31" s="241"/>
      <c r="AM31" s="249">
        <f>(AK31-AL31)*1.55/'Snelle prijsberekening '!B$6</f>
        <v>0</v>
      </c>
      <c r="AO31" s="241"/>
    </row>
    <row r="32" spans="1:41" s="247" customFormat="1">
      <c r="A32" s="240"/>
      <c r="B32" s="240"/>
      <c r="C32" s="241"/>
      <c r="D32" s="241"/>
      <c r="E32" s="243"/>
      <c r="F32" s="243"/>
      <c r="G32" s="244"/>
      <c r="H32" s="244"/>
      <c r="I32" s="244"/>
      <c r="J32" s="246"/>
      <c r="K32" s="241"/>
      <c r="L32" s="241"/>
      <c r="M32" s="248"/>
      <c r="N32" s="241"/>
      <c r="O32" s="241"/>
      <c r="P32" s="241"/>
      <c r="Q32" s="241"/>
      <c r="X32" s="241"/>
      <c r="Y32" s="241"/>
      <c r="Z32" s="241"/>
      <c r="AA32" s="248"/>
      <c r="AB32" s="249"/>
      <c r="AC32" s="241"/>
      <c r="AD32" s="241"/>
      <c r="AF32" s="241"/>
      <c r="AG32" s="241"/>
      <c r="AH32" s="241"/>
      <c r="AJ32" s="241"/>
      <c r="AK32" s="241"/>
      <c r="AL32" s="241"/>
      <c r="AM32" s="249">
        <f>(AK32-AL32)*1.55/'Snelle prijsberekening '!B$6</f>
        <v>0</v>
      </c>
      <c r="AO32" s="241"/>
    </row>
    <row r="33" spans="1:41" s="247" customFormat="1">
      <c r="A33" s="240"/>
      <c r="B33" s="240"/>
      <c r="C33" s="241"/>
      <c r="D33" s="241"/>
      <c r="E33" s="243"/>
      <c r="F33" s="243"/>
      <c r="G33" s="244"/>
      <c r="H33" s="244"/>
      <c r="I33" s="244"/>
      <c r="J33" s="246"/>
      <c r="K33" s="241"/>
      <c r="L33" s="241"/>
      <c r="M33" s="248"/>
      <c r="N33" s="241"/>
      <c r="P33" s="241"/>
      <c r="Q33" s="241"/>
      <c r="X33" s="241"/>
      <c r="Y33" s="241"/>
      <c r="Z33" s="241"/>
      <c r="AA33" s="248"/>
      <c r="AB33" s="241"/>
      <c r="AC33" s="241"/>
      <c r="AD33" s="241"/>
      <c r="AF33" s="241"/>
      <c r="AG33" s="241"/>
      <c r="AH33" s="241"/>
      <c r="AJ33" s="241"/>
      <c r="AK33" s="241"/>
      <c r="AL33" s="241"/>
      <c r="AM33" s="249">
        <f>(AK33-AL33)*1.55/'Snelle prijsberekening '!B$6</f>
        <v>0</v>
      </c>
      <c r="AO33" s="24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F85D-3B83-4ECD-9AEE-0C048762EFF8}">
  <sheetPr>
    <tabColor theme="0"/>
  </sheetPr>
  <dimension ref="A1"/>
  <sheetViews>
    <sheetView workbookViewId="0">
      <selection activeCell="H10" sqref="H10"/>
    </sheetView>
  </sheetViews>
  <sheetFormatPr defaultRowHeight="15"/>
  <cols>
    <col min="13" max="13" width="19.42578125" customWidth="1"/>
    <col min="14" max="14" width="22.5703125" customWidth="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584E-D495-4F4F-B420-E18C35BD4DD6}">
  <sheetPr>
    <tabColor theme="9" tint="-0.249977111117893"/>
  </sheetPr>
  <dimension ref="A1:AJ117"/>
  <sheetViews>
    <sheetView workbookViewId="0">
      <selection activeCell="M9" sqref="M9"/>
    </sheetView>
  </sheetViews>
  <sheetFormatPr defaultColWidth="10.7109375" defaultRowHeight="15"/>
  <cols>
    <col min="1" max="1" width="24.5703125" style="240" customWidth="1"/>
    <col min="2" max="2" width="16.42578125" style="240" customWidth="1"/>
    <col min="3" max="3" width="12.42578125" style="241" customWidth="1"/>
    <col min="4" max="4" width="9" style="243" customWidth="1"/>
    <col min="5" max="5" width="8.42578125" style="243" customWidth="1"/>
    <col min="6" max="6" width="9.85546875" style="243" customWidth="1"/>
    <col min="7" max="7" width="11.28515625" style="243" customWidth="1"/>
    <col min="8" max="8" width="15.28515625" style="243" customWidth="1"/>
    <col min="9" max="9" width="16" style="241" customWidth="1"/>
    <col min="10" max="10" width="15.7109375" style="241" customWidth="1"/>
    <col min="11" max="11" width="15.140625" style="241" customWidth="1"/>
    <col min="12" max="12" width="3.42578125" style="241" customWidth="1"/>
    <col min="13" max="13" width="29" style="241" customWidth="1"/>
    <col min="14" max="15" width="26" style="241" customWidth="1"/>
    <col min="16" max="17" width="14.7109375" style="241" customWidth="1"/>
    <col min="18" max="18" width="18.28515625" style="247" customWidth="1"/>
    <col min="19" max="19" width="12.7109375" style="241" customWidth="1"/>
    <col min="20" max="20" width="20.28515625" style="241" customWidth="1"/>
    <col min="21" max="21" width="8.42578125" style="241" customWidth="1"/>
    <col min="22" max="22" width="2.42578125" style="241" customWidth="1"/>
    <col min="23" max="23" width="7.28515625" style="241" customWidth="1"/>
    <col min="24" max="24" width="21.7109375" style="241" customWidth="1"/>
    <col min="25" max="25" width="10" style="241" customWidth="1"/>
    <col min="26" max="26" width="2.7109375" style="247" customWidth="1"/>
    <col min="27" max="27" width="8.42578125" style="241" customWidth="1"/>
    <col min="28" max="28" width="19.7109375" style="241" customWidth="1"/>
    <col min="29" max="29" width="8.28515625" style="241" customWidth="1"/>
    <col min="30" max="30" width="4.28515625" style="247" customWidth="1"/>
    <col min="31" max="31" width="20.42578125" style="241" customWidth="1"/>
    <col min="32" max="32" width="10.28515625" style="241" customWidth="1"/>
    <col min="33" max="33" width="13.7109375" style="241" customWidth="1"/>
    <col min="34" max="34" width="15.140625" style="241" customWidth="1"/>
    <col min="35" max="35" width="3.28515625" style="247" customWidth="1"/>
    <col min="36" max="36" width="19.42578125" style="241" customWidth="1"/>
    <col min="37" max="16384" width="10.7109375" style="240"/>
  </cols>
  <sheetData>
    <row r="1" spans="1:36" s="256" customFormat="1" ht="21" customHeight="1">
      <c r="A1" s="349"/>
      <c r="B1" s="705" t="s">
        <v>292</v>
      </c>
      <c r="C1" s="706"/>
      <c r="D1" s="706"/>
      <c r="E1" s="706"/>
      <c r="F1" s="706"/>
      <c r="G1" s="707"/>
      <c r="I1" s="708" t="s">
        <v>295</v>
      </c>
      <c r="J1" s="709"/>
      <c r="K1" s="237"/>
      <c r="L1" s="257"/>
      <c r="M1" s="710" t="s">
        <v>302</v>
      </c>
      <c r="N1" s="711"/>
      <c r="O1" s="712"/>
      <c r="P1" s="237"/>
      <c r="Q1" s="237"/>
      <c r="R1" s="238"/>
      <c r="S1" s="713" t="s">
        <v>310</v>
      </c>
      <c r="T1" s="714"/>
      <c r="U1" s="715"/>
      <c r="V1" s="258"/>
      <c r="W1" s="716" t="s">
        <v>308</v>
      </c>
      <c r="X1" s="717"/>
      <c r="Y1" s="718"/>
      <c r="Z1" s="259"/>
      <c r="AA1" s="719" t="s">
        <v>286</v>
      </c>
      <c r="AB1" s="720"/>
      <c r="AC1" s="721"/>
      <c r="AD1" s="259"/>
      <c r="AE1" s="702" t="s">
        <v>300</v>
      </c>
      <c r="AF1" s="703"/>
      <c r="AG1" s="703"/>
      <c r="AH1" s="704"/>
      <c r="AI1" s="239"/>
      <c r="AJ1" s="260" t="s">
        <v>307</v>
      </c>
    </row>
    <row r="2" spans="1:36" s="270" customFormat="1" ht="78.75" customHeight="1">
      <c r="A2" s="368" t="s">
        <v>9</v>
      </c>
      <c r="B2" s="261" t="s">
        <v>290</v>
      </c>
      <c r="C2" s="261" t="s">
        <v>125</v>
      </c>
      <c r="D2" s="261" t="s">
        <v>118</v>
      </c>
      <c r="E2" s="261" t="s">
        <v>117</v>
      </c>
      <c r="F2" s="261" t="s">
        <v>311</v>
      </c>
      <c r="G2" s="261" t="s">
        <v>312</v>
      </c>
      <c r="H2" s="261"/>
      <c r="I2" s="262" t="s">
        <v>293</v>
      </c>
      <c r="J2" s="262" t="s">
        <v>294</v>
      </c>
      <c r="K2" s="262" t="s">
        <v>296</v>
      </c>
      <c r="L2" s="261"/>
      <c r="M2" s="263" t="s">
        <v>298</v>
      </c>
      <c r="N2" s="264" t="s">
        <v>368</v>
      </c>
      <c r="O2" s="263" t="s">
        <v>303</v>
      </c>
      <c r="P2" s="263" t="s">
        <v>585</v>
      </c>
      <c r="Q2" s="263" t="s">
        <v>586</v>
      </c>
      <c r="R2" s="265"/>
      <c r="S2" s="266" t="s">
        <v>313</v>
      </c>
      <c r="T2" s="266" t="s">
        <v>314</v>
      </c>
      <c r="U2" s="266" t="s">
        <v>299</v>
      </c>
      <c r="V2" s="261"/>
      <c r="W2" s="267" t="s">
        <v>224</v>
      </c>
      <c r="X2" s="267" t="s">
        <v>297</v>
      </c>
      <c r="Y2" s="267" t="s">
        <v>299</v>
      </c>
      <c r="Z2" s="265"/>
      <c r="AA2" s="263" t="s">
        <v>224</v>
      </c>
      <c r="AB2" s="263" t="s">
        <v>297</v>
      </c>
      <c r="AC2" s="263" t="s">
        <v>299</v>
      </c>
      <c r="AD2" s="265"/>
      <c r="AE2" s="268" t="s">
        <v>315</v>
      </c>
      <c r="AF2" s="268" t="s">
        <v>301</v>
      </c>
      <c r="AG2" s="268" t="s">
        <v>305</v>
      </c>
      <c r="AH2" s="269" t="s">
        <v>306</v>
      </c>
      <c r="AI2" s="265"/>
      <c r="AJ2" s="264" t="s">
        <v>304</v>
      </c>
    </row>
    <row r="3" spans="1:36" ht="48" customHeight="1">
      <c r="C3" s="309" t="s">
        <v>338</v>
      </c>
      <c r="D3" s="242">
        <f>'Snelle prijsberekening '!B$6</f>
        <v>2</v>
      </c>
      <c r="F3" s="244">
        <v>100</v>
      </c>
      <c r="G3" s="245">
        <f>F3*E3</f>
        <v>0</v>
      </c>
      <c r="H3" s="244"/>
      <c r="I3" s="241" t="s">
        <v>399</v>
      </c>
      <c r="K3" s="247" t="s">
        <v>291</v>
      </c>
      <c r="M3" s="309" t="s">
        <v>400</v>
      </c>
      <c r="N3" s="241" t="s">
        <v>401</v>
      </c>
      <c r="P3" s="419" t="e">
        <f>(W3-S3)/S3</f>
        <v>#DIV/0!</v>
      </c>
      <c r="Q3" s="419" t="e">
        <f>(AA3-S3)/S3</f>
        <v>#DIV/0!</v>
      </c>
      <c r="S3" s="249"/>
      <c r="U3" s="250">
        <f t="shared" ref="U3:U21" si="0">S3-G3</f>
        <v>0</v>
      </c>
      <c r="V3" s="250"/>
      <c r="W3" s="373"/>
      <c r="Y3" s="250">
        <f t="shared" ref="Y3:Y21" si="1">W3-G3</f>
        <v>0</v>
      </c>
      <c r="Z3" s="251"/>
      <c r="AA3" s="249"/>
      <c r="AC3" s="250">
        <f t="shared" ref="AC3:AC21" si="2">AA3-G3</f>
        <v>0</v>
      </c>
      <c r="AF3" s="249"/>
      <c r="AG3" s="252"/>
      <c r="AH3" s="253">
        <f>(AF3-AG3)*1.55/'Snelle prijsberekening '!B$6</f>
        <v>0</v>
      </c>
      <c r="AI3" s="254"/>
      <c r="AJ3" s="249"/>
    </row>
    <row r="4" spans="1:36" ht="48" customHeight="1">
      <c r="C4" s="271"/>
      <c r="D4" s="242">
        <f>'Snelle prijsberekening '!B$6</f>
        <v>2</v>
      </c>
      <c r="F4" s="244">
        <v>100</v>
      </c>
      <c r="G4" s="245">
        <f>F4*E4</f>
        <v>0</v>
      </c>
      <c r="H4" s="244"/>
      <c r="K4" s="247"/>
      <c r="M4" s="309" t="s">
        <v>402</v>
      </c>
      <c r="P4" s="419" t="e">
        <f t="shared" ref="P4:P67" si="3">(W4-S4)/S4</f>
        <v>#DIV/0!</v>
      </c>
      <c r="Q4" s="419" t="e">
        <f t="shared" ref="Q4:Q67" si="4">(AA4-S4)/S4</f>
        <v>#DIV/0!</v>
      </c>
      <c r="S4" s="249"/>
      <c r="U4" s="250">
        <f t="shared" si="0"/>
        <v>0</v>
      </c>
      <c r="V4" s="250"/>
      <c r="W4" s="373"/>
      <c r="Y4" s="250">
        <f t="shared" si="1"/>
        <v>0</v>
      </c>
      <c r="Z4" s="251"/>
      <c r="AA4" s="249"/>
      <c r="AC4" s="250">
        <f t="shared" si="2"/>
        <v>0</v>
      </c>
      <c r="AF4" s="249"/>
      <c r="AG4" s="252"/>
      <c r="AH4" s="253">
        <f>(AF4-AG4)*1.55/'Snelle prijsberekening '!B$6</f>
        <v>0</v>
      </c>
      <c r="AI4" s="254"/>
      <c r="AJ4" s="249"/>
    </row>
    <row r="5" spans="1:36" ht="42.75" customHeight="1">
      <c r="C5" s="315" t="s">
        <v>403</v>
      </c>
      <c r="D5" s="242">
        <f>'Snelle prijsberekening '!B$6</f>
        <v>2</v>
      </c>
      <c r="F5" s="244">
        <v>100</v>
      </c>
      <c r="G5" s="245">
        <f t="shared" ref="G5:G17" si="5">F5*E5</f>
        <v>0</v>
      </c>
      <c r="H5" s="244"/>
      <c r="I5" s="241" t="s">
        <v>399</v>
      </c>
      <c r="K5" s="247" t="s">
        <v>291</v>
      </c>
      <c r="M5" s="315" t="s">
        <v>404</v>
      </c>
      <c r="P5" s="419" t="e">
        <f t="shared" si="3"/>
        <v>#DIV/0!</v>
      </c>
      <c r="Q5" s="419" t="e">
        <f t="shared" si="4"/>
        <v>#DIV/0!</v>
      </c>
      <c r="S5" s="249"/>
      <c r="U5" s="250">
        <f t="shared" si="0"/>
        <v>0</v>
      </c>
      <c r="W5" s="373"/>
      <c r="Y5" s="250">
        <f t="shared" si="1"/>
        <v>0</v>
      </c>
      <c r="AA5" s="249"/>
      <c r="AC5" s="250">
        <f t="shared" si="2"/>
        <v>0</v>
      </c>
      <c r="AG5" s="252"/>
      <c r="AH5" s="253">
        <f>(AF5-AG5)*1.55/'Snelle prijsberekening '!B$6</f>
        <v>0</v>
      </c>
    </row>
    <row r="6" spans="1:36" ht="42.75" customHeight="1">
      <c r="C6" s="313" t="s">
        <v>405</v>
      </c>
      <c r="D6" s="242">
        <f>'Snelle prijsberekening '!B$6</f>
        <v>2</v>
      </c>
      <c r="F6" s="244">
        <v>100</v>
      </c>
      <c r="G6" s="245">
        <f t="shared" si="5"/>
        <v>0</v>
      </c>
      <c r="H6" s="244"/>
      <c r="I6" s="241" t="s">
        <v>399</v>
      </c>
      <c r="K6" s="247" t="s">
        <v>291</v>
      </c>
      <c r="M6" s="313" t="s">
        <v>406</v>
      </c>
      <c r="P6" s="419" t="e">
        <f t="shared" si="3"/>
        <v>#DIV/0!</v>
      </c>
      <c r="Q6" s="419" t="e">
        <f t="shared" si="4"/>
        <v>#DIV/0!</v>
      </c>
      <c r="S6" s="249"/>
      <c r="U6" s="250">
        <f t="shared" si="0"/>
        <v>0</v>
      </c>
      <c r="W6" s="373"/>
      <c r="Y6" s="250">
        <f t="shared" si="1"/>
        <v>0</v>
      </c>
      <c r="AA6" s="249"/>
      <c r="AC6" s="250">
        <f t="shared" si="2"/>
        <v>0</v>
      </c>
      <c r="AG6" s="252"/>
      <c r="AH6" s="253">
        <f>(AF6-AG6)*1.55/'Snelle prijsberekening '!B$6</f>
        <v>0</v>
      </c>
    </row>
    <row r="7" spans="1:36" ht="42.75" customHeight="1">
      <c r="C7" s="271"/>
      <c r="D7" s="242">
        <f>'Snelle prijsberekening '!B$6</f>
        <v>2</v>
      </c>
      <c r="F7" s="244">
        <v>100</v>
      </c>
      <c r="G7" s="245">
        <f t="shared" si="5"/>
        <v>0</v>
      </c>
      <c r="H7" s="244"/>
      <c r="K7" s="247"/>
      <c r="M7" s="313" t="s">
        <v>407</v>
      </c>
      <c r="P7" s="419" t="e">
        <f t="shared" si="3"/>
        <v>#DIV/0!</v>
      </c>
      <c r="Q7" s="419" t="e">
        <f t="shared" si="4"/>
        <v>#DIV/0!</v>
      </c>
      <c r="S7" s="249"/>
      <c r="U7" s="250">
        <f t="shared" si="0"/>
        <v>0</v>
      </c>
      <c r="W7" s="373"/>
      <c r="Y7" s="250">
        <f t="shared" si="1"/>
        <v>0</v>
      </c>
      <c r="AA7" s="249"/>
      <c r="AC7" s="250">
        <f t="shared" si="2"/>
        <v>0</v>
      </c>
      <c r="AG7" s="252"/>
      <c r="AH7" s="253">
        <f>(AF7-AG7)*1.55/'Snelle prijsberekening '!B$6</f>
        <v>0</v>
      </c>
    </row>
    <row r="8" spans="1:36" ht="77.099999999999994" customHeight="1">
      <c r="C8" s="317" t="s">
        <v>234</v>
      </c>
      <c r="D8" s="242">
        <f>'Snelle prijsberekening '!B$6</f>
        <v>2</v>
      </c>
      <c r="F8" s="244">
        <v>100</v>
      </c>
      <c r="G8" s="245">
        <f t="shared" si="5"/>
        <v>0</v>
      </c>
      <c r="H8" s="244"/>
      <c r="I8" s="241" t="s">
        <v>399</v>
      </c>
      <c r="K8" s="247" t="s">
        <v>291</v>
      </c>
      <c r="M8" s="317" t="s">
        <v>408</v>
      </c>
      <c r="N8" s="324" t="s">
        <v>409</v>
      </c>
      <c r="P8" s="419" t="e">
        <f t="shared" si="3"/>
        <v>#DIV/0!</v>
      </c>
      <c r="Q8" s="419" t="e">
        <f t="shared" si="4"/>
        <v>#DIV/0!</v>
      </c>
      <c r="S8" s="249"/>
      <c r="U8" s="250">
        <f t="shared" si="0"/>
        <v>0</v>
      </c>
      <c r="W8" s="373"/>
      <c r="Y8" s="250">
        <f t="shared" si="1"/>
        <v>0</v>
      </c>
      <c r="AA8" s="249"/>
      <c r="AC8" s="250">
        <f t="shared" si="2"/>
        <v>0</v>
      </c>
      <c r="AG8" s="252"/>
      <c r="AH8" s="253">
        <f>(AF8-AG8)*1.55/'Snelle prijsberekening '!B$6</f>
        <v>0</v>
      </c>
    </row>
    <row r="9" spans="1:36" ht="93" customHeight="1">
      <c r="C9" s="271"/>
      <c r="D9" s="242">
        <f>'Snelle prijsberekening '!B$6</f>
        <v>2</v>
      </c>
      <c r="F9" s="244">
        <v>100</v>
      </c>
      <c r="G9" s="245">
        <f t="shared" si="5"/>
        <v>0</v>
      </c>
      <c r="H9" s="244"/>
      <c r="K9" s="247"/>
      <c r="M9" s="317" t="s">
        <v>410</v>
      </c>
      <c r="N9" s="324" t="s">
        <v>411</v>
      </c>
      <c r="P9" s="419" t="e">
        <f t="shared" si="3"/>
        <v>#DIV/0!</v>
      </c>
      <c r="Q9" s="419" t="e">
        <f t="shared" si="4"/>
        <v>#DIV/0!</v>
      </c>
      <c r="S9" s="249"/>
      <c r="U9" s="250">
        <f t="shared" si="0"/>
        <v>0</v>
      </c>
      <c r="W9" s="373"/>
      <c r="Y9" s="250">
        <f t="shared" si="1"/>
        <v>0</v>
      </c>
      <c r="AA9" s="249"/>
      <c r="AC9" s="250">
        <f t="shared" si="2"/>
        <v>0</v>
      </c>
      <c r="AG9" s="252"/>
      <c r="AH9" s="253">
        <f>(AF9-AG9)*1.55/'Snelle prijsberekening '!B$6</f>
        <v>0</v>
      </c>
    </row>
    <row r="10" spans="1:36" ht="28.35" customHeight="1">
      <c r="C10" s="323" t="s">
        <v>412</v>
      </c>
      <c r="D10" s="242">
        <f>'Snelle prijsberekening '!B$6</f>
        <v>2</v>
      </c>
      <c r="F10" s="244">
        <v>100</v>
      </c>
      <c r="G10" s="245">
        <f t="shared" si="5"/>
        <v>0</v>
      </c>
      <c r="H10" s="244"/>
      <c r="I10" s="241" t="s">
        <v>413</v>
      </c>
      <c r="K10" s="247" t="s">
        <v>291</v>
      </c>
      <c r="M10" s="323" t="s">
        <v>414</v>
      </c>
      <c r="P10" s="419" t="e">
        <f t="shared" si="3"/>
        <v>#DIV/0!</v>
      </c>
      <c r="Q10" s="419" t="e">
        <f t="shared" si="4"/>
        <v>#DIV/0!</v>
      </c>
      <c r="S10" s="249"/>
      <c r="U10" s="250">
        <f t="shared" si="0"/>
        <v>0</v>
      </c>
      <c r="W10" s="373"/>
      <c r="Y10" s="250">
        <f t="shared" si="1"/>
        <v>0</v>
      </c>
      <c r="AA10" s="249"/>
      <c r="AC10" s="250">
        <f t="shared" si="2"/>
        <v>0</v>
      </c>
      <c r="AG10" s="252"/>
      <c r="AH10" s="253">
        <f>(AF10-AG10)*1.55/'Snelle prijsberekening '!B$6</f>
        <v>0</v>
      </c>
    </row>
    <row r="11" spans="1:36" ht="28.35" customHeight="1">
      <c r="C11" s="315" t="s">
        <v>415</v>
      </c>
      <c r="D11" s="242">
        <f>'Snelle prijsberekening '!B$6</f>
        <v>2</v>
      </c>
      <c r="F11" s="244">
        <v>100</v>
      </c>
      <c r="G11" s="245">
        <f t="shared" si="5"/>
        <v>0</v>
      </c>
      <c r="H11" s="244"/>
      <c r="K11" s="247"/>
      <c r="M11" s="315" t="s">
        <v>416</v>
      </c>
      <c r="N11" s="324" t="s">
        <v>417</v>
      </c>
      <c r="P11" s="419" t="e">
        <f t="shared" si="3"/>
        <v>#DIV/0!</v>
      </c>
      <c r="Q11" s="419" t="e">
        <f t="shared" si="4"/>
        <v>#DIV/0!</v>
      </c>
      <c r="S11" s="249"/>
      <c r="U11" s="250">
        <f t="shared" si="0"/>
        <v>0</v>
      </c>
      <c r="W11" s="373"/>
      <c r="Y11" s="250">
        <f t="shared" si="1"/>
        <v>0</v>
      </c>
      <c r="AA11" s="249"/>
      <c r="AC11" s="250">
        <f t="shared" si="2"/>
        <v>0</v>
      </c>
      <c r="AG11" s="252"/>
      <c r="AH11" s="253">
        <f>(AF11-AG11)*1.55/'Snelle prijsberekening '!B$6</f>
        <v>0</v>
      </c>
    </row>
    <row r="12" spans="1:36" ht="28.35" customHeight="1">
      <c r="C12" s="240"/>
      <c r="D12" s="242">
        <f>'Snelle prijsberekening '!B$6</f>
        <v>2</v>
      </c>
      <c r="F12" s="244"/>
      <c r="G12" s="245"/>
      <c r="H12" s="244"/>
      <c r="K12" s="247"/>
      <c r="M12" s="315" t="s">
        <v>418</v>
      </c>
      <c r="N12" s="324"/>
      <c r="P12" s="419" t="e">
        <f t="shared" si="3"/>
        <v>#DIV/0!</v>
      </c>
      <c r="Q12" s="419" t="e">
        <f t="shared" si="4"/>
        <v>#DIV/0!</v>
      </c>
      <c r="S12" s="249"/>
      <c r="U12" s="250">
        <f t="shared" si="0"/>
        <v>0</v>
      </c>
      <c r="W12" s="373"/>
      <c r="Y12" s="250">
        <f t="shared" si="1"/>
        <v>0</v>
      </c>
      <c r="AA12" s="249"/>
      <c r="AC12" s="250">
        <f t="shared" si="2"/>
        <v>0</v>
      </c>
      <c r="AG12" s="252"/>
      <c r="AH12" s="253">
        <f>(AF12-AG12)*1.55/'Snelle prijsberekening '!B$6</f>
        <v>0</v>
      </c>
    </row>
    <row r="13" spans="1:36" ht="29.1" customHeight="1">
      <c r="C13" s="311" t="s">
        <v>419</v>
      </c>
      <c r="D13" s="242">
        <f>'Snelle prijsberekening '!B$6</f>
        <v>2</v>
      </c>
      <c r="F13" s="244">
        <v>100</v>
      </c>
      <c r="G13" s="245">
        <f t="shared" si="5"/>
        <v>0</v>
      </c>
      <c r="H13" s="244"/>
      <c r="I13" s="241" t="s">
        <v>413</v>
      </c>
      <c r="K13" s="247" t="s">
        <v>291</v>
      </c>
      <c r="M13" s="374" t="s">
        <v>420</v>
      </c>
      <c r="N13" s="241" t="s">
        <v>421</v>
      </c>
      <c r="P13" s="419" t="e">
        <f t="shared" si="3"/>
        <v>#DIV/0!</v>
      </c>
      <c r="Q13" s="419" t="e">
        <f t="shared" si="4"/>
        <v>#DIV/0!</v>
      </c>
      <c r="R13" s="240"/>
      <c r="S13" s="240"/>
      <c r="T13" s="240"/>
      <c r="U13" s="250">
        <f t="shared" si="0"/>
        <v>0</v>
      </c>
      <c r="V13" s="240"/>
      <c r="W13" s="375"/>
      <c r="X13" s="240"/>
      <c r="Y13" s="250">
        <f t="shared" si="1"/>
        <v>0</v>
      </c>
      <c r="AA13" s="249"/>
      <c r="AC13" s="250">
        <f t="shared" si="2"/>
        <v>0</v>
      </c>
      <c r="AG13" s="252"/>
      <c r="AH13" s="253">
        <f>(AF13-AG13)*1.55/'Snelle prijsberekening '!B$6</f>
        <v>0</v>
      </c>
    </row>
    <row r="14" spans="1:36">
      <c r="C14" s="325" t="s">
        <v>341</v>
      </c>
      <c r="D14" s="242">
        <f>'Snelle prijsberekening '!B$6</f>
        <v>2</v>
      </c>
      <c r="F14" s="244">
        <v>100</v>
      </c>
      <c r="G14" s="245">
        <f t="shared" si="5"/>
        <v>0</v>
      </c>
      <c r="H14" s="244"/>
      <c r="I14" s="241" t="s">
        <v>399</v>
      </c>
      <c r="K14" s="247" t="s">
        <v>291</v>
      </c>
      <c r="M14" s="325" t="s">
        <v>422</v>
      </c>
      <c r="N14" s="324" t="s">
        <v>423</v>
      </c>
      <c r="P14" s="419" t="e">
        <f t="shared" si="3"/>
        <v>#DIV/0!</v>
      </c>
      <c r="Q14" s="419" t="e">
        <f t="shared" si="4"/>
        <v>#DIV/0!</v>
      </c>
      <c r="S14" s="249"/>
      <c r="U14" s="250">
        <f t="shared" si="0"/>
        <v>0</v>
      </c>
      <c r="W14" s="373"/>
      <c r="Y14" s="250">
        <f t="shared" si="1"/>
        <v>0</v>
      </c>
      <c r="AA14" s="249"/>
      <c r="AC14" s="250">
        <f t="shared" si="2"/>
        <v>0</v>
      </c>
      <c r="AG14" s="252"/>
      <c r="AH14" s="253">
        <f>(AF14-AG14)*1.55/'Snelle prijsberekening '!B$6</f>
        <v>0</v>
      </c>
    </row>
    <row r="15" spans="1:36" ht="25.35" customHeight="1">
      <c r="C15" s="271"/>
      <c r="D15" s="242">
        <f>'Snelle prijsberekening '!B$6</f>
        <v>2</v>
      </c>
      <c r="F15" s="244">
        <v>100</v>
      </c>
      <c r="G15" s="245">
        <f t="shared" si="5"/>
        <v>0</v>
      </c>
      <c r="H15" s="244"/>
      <c r="K15" s="247"/>
      <c r="M15" s="325" t="s">
        <v>424</v>
      </c>
      <c r="N15" s="324" t="s">
        <v>425</v>
      </c>
      <c r="P15" s="419" t="e">
        <f t="shared" si="3"/>
        <v>#DIV/0!</v>
      </c>
      <c r="Q15" s="419" t="e">
        <f t="shared" si="4"/>
        <v>#DIV/0!</v>
      </c>
      <c r="S15" s="249"/>
      <c r="U15" s="250">
        <f t="shared" si="0"/>
        <v>0</v>
      </c>
      <c r="W15" s="373"/>
      <c r="Y15" s="250">
        <f t="shared" si="1"/>
        <v>0</v>
      </c>
      <c r="AA15" s="249"/>
      <c r="AC15" s="250">
        <f t="shared" si="2"/>
        <v>0</v>
      </c>
      <c r="AG15" s="252"/>
      <c r="AH15" s="253">
        <f>(AF15-AG15)*1.55/'Snelle prijsberekening '!B$6</f>
        <v>0</v>
      </c>
    </row>
    <row r="16" spans="1:36" ht="25.35" customHeight="1">
      <c r="C16" s="271"/>
      <c r="D16" s="242">
        <f>'Snelle prijsberekening '!B$6</f>
        <v>2</v>
      </c>
      <c r="F16" s="244">
        <v>100</v>
      </c>
      <c r="G16" s="245">
        <f t="shared" si="5"/>
        <v>0</v>
      </c>
      <c r="H16" s="244"/>
      <c r="K16" s="247"/>
      <c r="M16" s="325" t="s">
        <v>426</v>
      </c>
      <c r="N16" s="324" t="s">
        <v>427</v>
      </c>
      <c r="P16" s="419" t="e">
        <f t="shared" si="3"/>
        <v>#DIV/0!</v>
      </c>
      <c r="Q16" s="419" t="e">
        <f t="shared" si="4"/>
        <v>#DIV/0!</v>
      </c>
      <c r="S16" s="249"/>
      <c r="U16" s="250">
        <f t="shared" si="0"/>
        <v>0</v>
      </c>
      <c r="W16" s="373"/>
      <c r="Y16" s="250">
        <f t="shared" si="1"/>
        <v>0</v>
      </c>
      <c r="AA16" s="249"/>
      <c r="AC16" s="250">
        <f t="shared" si="2"/>
        <v>0</v>
      </c>
      <c r="AG16" s="252"/>
      <c r="AH16" s="253">
        <f>(AF16-AG16)*1.55/'Snelle prijsberekening '!B$6</f>
        <v>0</v>
      </c>
    </row>
    <row r="17" spans="1:34">
      <c r="C17" s="317" t="s">
        <v>239</v>
      </c>
      <c r="D17" s="242">
        <f>'Snelle prijsberekening '!B$6</f>
        <v>2</v>
      </c>
      <c r="F17" s="244">
        <v>100</v>
      </c>
      <c r="G17" s="245">
        <f t="shared" si="5"/>
        <v>0</v>
      </c>
      <c r="H17" s="244"/>
      <c r="I17" s="241" t="s">
        <v>399</v>
      </c>
      <c r="K17" s="247" t="s">
        <v>291</v>
      </c>
      <c r="M17" s="317" t="s">
        <v>428</v>
      </c>
      <c r="N17" s="324" t="s">
        <v>429</v>
      </c>
      <c r="P17" s="419" t="e">
        <f t="shared" si="3"/>
        <v>#DIV/0!</v>
      </c>
      <c r="Q17" s="419" t="e">
        <f t="shared" si="4"/>
        <v>#DIV/0!</v>
      </c>
      <c r="S17" s="249"/>
      <c r="U17" s="250">
        <f t="shared" si="0"/>
        <v>0</v>
      </c>
      <c r="W17" s="373"/>
      <c r="Y17" s="250">
        <f t="shared" si="1"/>
        <v>0</v>
      </c>
      <c r="AA17" s="249"/>
      <c r="AC17" s="250">
        <f t="shared" si="2"/>
        <v>0</v>
      </c>
      <c r="AG17" s="252"/>
      <c r="AH17" s="253">
        <f>(AF17-AG17)*1.55/'Snelle prijsberekening '!B$6</f>
        <v>0</v>
      </c>
    </row>
    <row r="18" spans="1:34">
      <c r="C18" s="271"/>
      <c r="D18" s="242">
        <f>'Snelle prijsberekening '!B$6</f>
        <v>2</v>
      </c>
      <c r="F18" s="244">
        <v>100</v>
      </c>
      <c r="G18" s="245">
        <f>F18*E18</f>
        <v>0</v>
      </c>
      <c r="H18" s="244"/>
      <c r="K18" s="247"/>
      <c r="M18" s="317" t="s">
        <v>430</v>
      </c>
      <c r="P18" s="419" t="e">
        <f t="shared" si="3"/>
        <v>#DIV/0!</v>
      </c>
      <c r="Q18" s="419" t="e">
        <f t="shared" si="4"/>
        <v>#DIV/0!</v>
      </c>
      <c r="S18" s="249"/>
      <c r="U18" s="250">
        <f t="shared" si="0"/>
        <v>0</v>
      </c>
      <c r="W18" s="249"/>
      <c r="Y18" s="250">
        <f t="shared" si="1"/>
        <v>0</v>
      </c>
      <c r="AA18" s="249"/>
      <c r="AC18" s="250">
        <f t="shared" si="2"/>
        <v>0</v>
      </c>
      <c r="AG18" s="252"/>
      <c r="AH18" s="253">
        <f>(AF18-AG18)*1.55/'Snelle prijsberekening '!B$6</f>
        <v>0</v>
      </c>
    </row>
    <row r="19" spans="1:34">
      <c r="C19" s="271"/>
      <c r="D19" s="242">
        <f>'Snelle prijsberekening '!B$6</f>
        <v>2</v>
      </c>
      <c r="F19" s="244">
        <v>100</v>
      </c>
      <c r="G19" s="245">
        <f t="shared" ref="G19:G21" si="6">F19*E19</f>
        <v>0</v>
      </c>
      <c r="H19" s="244"/>
      <c r="K19" s="247"/>
      <c r="M19" s="317" t="s">
        <v>431</v>
      </c>
      <c r="N19" s="324" t="s">
        <v>432</v>
      </c>
      <c r="P19" s="419" t="e">
        <f t="shared" si="3"/>
        <v>#DIV/0!</v>
      </c>
      <c r="Q19" s="419" t="e">
        <f t="shared" si="4"/>
        <v>#DIV/0!</v>
      </c>
      <c r="T19" s="376"/>
      <c r="U19" s="250">
        <f t="shared" si="0"/>
        <v>0</v>
      </c>
      <c r="Y19" s="250">
        <f t="shared" si="1"/>
        <v>0</v>
      </c>
      <c r="AA19" s="249"/>
      <c r="AC19" s="250">
        <f t="shared" si="2"/>
        <v>0</v>
      </c>
      <c r="AG19" s="252"/>
      <c r="AH19" s="253">
        <f>(AF19-AG19)*1.55/'Snelle prijsberekening '!B$6</f>
        <v>0</v>
      </c>
    </row>
    <row r="20" spans="1:34" ht="30">
      <c r="C20" s="323" t="s">
        <v>240</v>
      </c>
      <c r="D20" s="242">
        <f>'Snelle prijsberekening '!B$6</f>
        <v>2</v>
      </c>
      <c r="F20" s="244">
        <v>100</v>
      </c>
      <c r="G20" s="245">
        <f t="shared" si="6"/>
        <v>0</v>
      </c>
      <c r="H20" s="244"/>
      <c r="K20" s="247"/>
      <c r="M20" s="323" t="s">
        <v>433</v>
      </c>
      <c r="N20" s="324" t="s">
        <v>434</v>
      </c>
      <c r="P20" s="419" t="e">
        <f t="shared" si="3"/>
        <v>#DIV/0!</v>
      </c>
      <c r="Q20" s="419" t="e">
        <f t="shared" si="4"/>
        <v>#DIV/0!</v>
      </c>
      <c r="S20" s="249"/>
      <c r="U20" s="250">
        <f t="shared" si="0"/>
        <v>0</v>
      </c>
      <c r="W20" s="249"/>
      <c r="Y20" s="250">
        <f t="shared" si="1"/>
        <v>0</v>
      </c>
      <c r="AA20" s="249"/>
      <c r="AC20" s="250">
        <f t="shared" si="2"/>
        <v>0</v>
      </c>
      <c r="AF20" s="249"/>
      <c r="AG20" s="252"/>
      <c r="AH20" s="253">
        <f>(AF20-AG20)*1.55/'Snelle prijsberekening '!B$6</f>
        <v>0</v>
      </c>
    </row>
    <row r="21" spans="1:34" ht="30">
      <c r="C21" s="271"/>
      <c r="D21" s="242">
        <f>'Snelle prijsberekening '!B$6</f>
        <v>2</v>
      </c>
      <c r="F21" s="244"/>
      <c r="G21" s="245">
        <f t="shared" si="6"/>
        <v>0</v>
      </c>
      <c r="H21" s="244"/>
      <c r="K21" s="247"/>
      <c r="M21" s="323" t="s">
        <v>435</v>
      </c>
      <c r="N21" s="324" t="s">
        <v>436</v>
      </c>
      <c r="P21" s="419" t="e">
        <f t="shared" si="3"/>
        <v>#DIV/0!</v>
      </c>
      <c r="Q21" s="419" t="e">
        <f t="shared" si="4"/>
        <v>#DIV/0!</v>
      </c>
      <c r="S21" s="249"/>
      <c r="U21" s="250">
        <f t="shared" si="0"/>
        <v>0</v>
      </c>
      <c r="W21" s="249"/>
      <c r="Y21" s="250">
        <f t="shared" si="1"/>
        <v>0</v>
      </c>
      <c r="AA21" s="249"/>
      <c r="AC21" s="250">
        <f t="shared" si="2"/>
        <v>0</v>
      </c>
      <c r="AF21" s="249"/>
      <c r="AG21" s="252"/>
      <c r="AH21" s="253">
        <f>(AF21-AG21)*1.55/'Snelle prijsberekening '!B$6</f>
        <v>0</v>
      </c>
    </row>
    <row r="22" spans="1:34">
      <c r="C22" s="271"/>
      <c r="D22" s="242"/>
      <c r="F22" s="244"/>
      <c r="G22" s="245"/>
      <c r="H22" s="244"/>
      <c r="K22" s="247"/>
      <c r="P22" s="419" t="e">
        <f t="shared" si="3"/>
        <v>#DIV/0!</v>
      </c>
      <c r="Q22" s="419" t="e">
        <f t="shared" si="4"/>
        <v>#DIV/0!</v>
      </c>
      <c r="S22" s="249"/>
      <c r="U22" s="250"/>
      <c r="W22" s="249"/>
      <c r="Y22" s="250"/>
      <c r="AA22" s="249"/>
      <c r="AC22" s="250"/>
      <c r="AF22" s="249"/>
      <c r="AG22" s="252"/>
      <c r="AH22" s="253">
        <f>(AF22-AG22)*1.55/'Snelle prijsberekening '!B$6</f>
        <v>0</v>
      </c>
    </row>
    <row r="23" spans="1:34">
      <c r="C23" s="243"/>
      <c r="D23" s="242"/>
      <c r="F23" s="244"/>
      <c r="G23" s="245"/>
      <c r="H23" s="244"/>
      <c r="K23" s="247"/>
      <c r="P23" s="419" t="e">
        <f t="shared" si="3"/>
        <v>#DIV/0!</v>
      </c>
      <c r="Q23" s="419" t="e">
        <f t="shared" si="4"/>
        <v>#DIV/0!</v>
      </c>
      <c r="S23" s="249"/>
      <c r="U23" s="250"/>
      <c r="W23" s="249"/>
      <c r="Y23" s="250"/>
      <c r="AA23" s="249"/>
      <c r="AC23" s="250"/>
      <c r="AF23" s="249"/>
      <c r="AG23" s="252"/>
      <c r="AH23" s="253">
        <f>(AF23-AG23)*1.55/'Snelle prijsberekening '!B$6</f>
        <v>0</v>
      </c>
    </row>
    <row r="24" spans="1:34" ht="30">
      <c r="A24" s="368" t="s">
        <v>317</v>
      </c>
      <c r="B24" s="293" t="s">
        <v>331</v>
      </c>
      <c r="C24" s="291" t="s">
        <v>326</v>
      </c>
      <c r="D24" s="291" t="s">
        <v>327</v>
      </c>
      <c r="E24" s="292" t="s">
        <v>328</v>
      </c>
      <c r="F24" s="291" t="s">
        <v>224</v>
      </c>
      <c r="G24" s="291" t="s">
        <v>329</v>
      </c>
      <c r="H24" s="291" t="s">
        <v>330</v>
      </c>
      <c r="I24" s="291" t="s">
        <v>389</v>
      </c>
      <c r="J24" s="291"/>
      <c r="K24" s="292"/>
      <c r="L24" s="291"/>
      <c r="M24" s="291"/>
      <c r="N24" s="291"/>
      <c r="O24" s="291"/>
      <c r="P24" s="419" t="e">
        <f t="shared" si="3"/>
        <v>#DIV/0!</v>
      </c>
      <c r="Q24" s="419" t="e">
        <f t="shared" si="4"/>
        <v>#DIV/0!</v>
      </c>
      <c r="S24" s="249"/>
      <c r="U24" s="250"/>
      <c r="W24" s="249"/>
      <c r="Y24" s="250" t="e">
        <f>W24-G24</f>
        <v>#VALUE!</v>
      </c>
      <c r="AA24" s="249"/>
      <c r="AC24" s="250" t="e">
        <f>AA24-G24</f>
        <v>#VALUE!</v>
      </c>
      <c r="AF24" s="249">
        <f t="shared" ref="AF24:AF39" si="7">AA24</f>
        <v>0</v>
      </c>
      <c r="AG24" s="252"/>
      <c r="AH24" s="253">
        <f>(AF24-AG24)*1.55/'Snelle prijsberekening '!B$6</f>
        <v>0</v>
      </c>
    </row>
    <row r="25" spans="1:34" ht="18.75">
      <c r="A25" s="370" t="s">
        <v>396</v>
      </c>
      <c r="B25" s="367"/>
      <c r="C25" s="242"/>
      <c r="E25" s="244"/>
      <c r="F25" s="245"/>
      <c r="G25" s="244"/>
      <c r="H25" s="241"/>
      <c r="K25" s="247"/>
      <c r="P25" s="419" t="e">
        <f t="shared" si="3"/>
        <v>#DIV/0!</v>
      </c>
      <c r="Q25" s="419" t="e">
        <f t="shared" si="4"/>
        <v>#DIV/0!</v>
      </c>
      <c r="S25" s="249"/>
      <c r="U25" s="250"/>
      <c r="W25" s="249"/>
      <c r="Y25" s="250">
        <f>W25-G25</f>
        <v>0</v>
      </c>
      <c r="AA25" s="249"/>
      <c r="AC25" s="250">
        <f>AA25-G25</f>
        <v>0</v>
      </c>
      <c r="AF25" s="249">
        <f t="shared" si="7"/>
        <v>0</v>
      </c>
      <c r="AG25" s="252"/>
      <c r="AH25" s="253">
        <f>(AF25-AG25)*1.55/'Snelle prijsberekening '!B$6</f>
        <v>0</v>
      </c>
    </row>
    <row r="26" spans="1:34" ht="15.75">
      <c r="A26" s="370" t="s">
        <v>397</v>
      </c>
      <c r="C26" s="242"/>
      <c r="E26" s="244"/>
      <c r="F26" s="245"/>
      <c r="G26" s="244"/>
      <c r="H26" s="241"/>
      <c r="K26" s="247"/>
      <c r="P26" s="419" t="e">
        <f t="shared" si="3"/>
        <v>#DIV/0!</v>
      </c>
      <c r="Q26" s="419" t="e">
        <f t="shared" si="4"/>
        <v>#DIV/0!</v>
      </c>
      <c r="S26" s="249"/>
      <c r="U26" s="250"/>
      <c r="W26" s="249"/>
      <c r="Y26" s="250"/>
      <c r="AA26" s="249"/>
      <c r="AC26" s="250"/>
      <c r="AF26" s="249"/>
      <c r="AG26" s="252"/>
      <c r="AH26" s="253">
        <f>(AF26-AG26)*1.55/'Snelle prijsberekening '!B$6</f>
        <v>0</v>
      </c>
    </row>
    <row r="27" spans="1:34" ht="15.75">
      <c r="A27" s="370"/>
      <c r="C27" s="242"/>
      <c r="E27" s="244"/>
      <c r="F27" s="245"/>
      <c r="G27" s="244"/>
      <c r="H27" s="241"/>
      <c r="K27" s="247"/>
      <c r="P27" s="419" t="e">
        <f t="shared" si="3"/>
        <v>#DIV/0!</v>
      </c>
      <c r="Q27" s="419" t="e">
        <f t="shared" si="4"/>
        <v>#DIV/0!</v>
      </c>
      <c r="S27" s="249"/>
      <c r="U27" s="250"/>
      <c r="W27" s="249"/>
      <c r="Y27" s="250"/>
      <c r="AA27" s="249"/>
      <c r="AC27" s="250"/>
      <c r="AF27" s="249"/>
      <c r="AG27" s="252"/>
      <c r="AH27" s="253">
        <f>(AF27-AG27)*1.55/'Snelle prijsberekening '!B$6</f>
        <v>0</v>
      </c>
    </row>
    <row r="28" spans="1:34" ht="30">
      <c r="A28" s="368" t="s">
        <v>381</v>
      </c>
      <c r="B28" s="293" t="s">
        <v>331</v>
      </c>
      <c r="C28" s="291" t="s">
        <v>326</v>
      </c>
      <c r="D28" s="291" t="s">
        <v>327</v>
      </c>
      <c r="E28" s="291" t="s">
        <v>224</v>
      </c>
      <c r="F28" s="291" t="s">
        <v>330</v>
      </c>
      <c r="G28" s="291" t="s">
        <v>389</v>
      </c>
      <c r="H28" s="291"/>
      <c r="I28" s="291"/>
      <c r="J28" s="291"/>
      <c r="K28" s="292"/>
      <c r="L28" s="291"/>
      <c r="M28" s="291"/>
      <c r="N28" s="291"/>
      <c r="O28" s="291"/>
      <c r="P28" s="419" t="e">
        <f t="shared" si="3"/>
        <v>#DIV/0!</v>
      </c>
      <c r="Q28" s="419" t="e">
        <f t="shared" si="4"/>
        <v>#DIV/0!</v>
      </c>
      <c r="S28" s="249"/>
      <c r="U28" s="250"/>
      <c r="W28" s="249"/>
      <c r="Y28" s="250" t="e">
        <f>W28-G28</f>
        <v>#VALUE!</v>
      </c>
      <c r="AA28" s="249"/>
      <c r="AC28" s="250" t="e">
        <f>AA28-G28</f>
        <v>#VALUE!</v>
      </c>
      <c r="AF28" s="249">
        <f t="shared" ref="AF28:AF29" si="8">AA28</f>
        <v>0</v>
      </c>
      <c r="AG28" s="252"/>
      <c r="AH28" s="253">
        <f>(AF28-AG28)*1.55/'Snelle prijsberekening '!B$6</f>
        <v>0</v>
      </c>
    </row>
    <row r="29" spans="1:34" ht="18.75">
      <c r="A29" s="370" t="s">
        <v>390</v>
      </c>
      <c r="B29" s="367"/>
      <c r="C29" s="242"/>
      <c r="E29" s="244"/>
      <c r="F29" s="245"/>
      <c r="G29" s="244"/>
      <c r="H29" s="241"/>
      <c r="K29" s="247"/>
      <c r="P29" s="419" t="e">
        <f t="shared" si="3"/>
        <v>#DIV/0!</v>
      </c>
      <c r="Q29" s="419" t="e">
        <f t="shared" si="4"/>
        <v>#DIV/0!</v>
      </c>
      <c r="S29" s="249"/>
      <c r="U29" s="250"/>
      <c r="W29" s="249"/>
      <c r="Y29" s="250">
        <f>W29-G29</f>
        <v>0</v>
      </c>
      <c r="AA29" s="249"/>
      <c r="AC29" s="250">
        <f>AA29-G29</f>
        <v>0</v>
      </c>
      <c r="AF29" s="249">
        <f t="shared" si="8"/>
        <v>0</v>
      </c>
      <c r="AG29" s="252"/>
      <c r="AH29" s="253">
        <f>(AF29-AG29)*1.55/'Snelle prijsberekening '!B$6</f>
        <v>0</v>
      </c>
    </row>
    <row r="30" spans="1:34" ht="15.75">
      <c r="A30" s="370" t="s">
        <v>390</v>
      </c>
      <c r="B30" s="243"/>
      <c r="C30" s="242"/>
      <c r="E30" s="244"/>
      <c r="F30" s="245"/>
      <c r="G30" s="244"/>
      <c r="H30" s="241"/>
      <c r="I30" s="365"/>
      <c r="J30" s="365"/>
      <c r="K30" s="366"/>
      <c r="M30" s="365"/>
      <c r="N30" s="365"/>
      <c r="O30" s="365"/>
      <c r="P30" s="419" t="e">
        <f t="shared" si="3"/>
        <v>#DIV/0!</v>
      </c>
      <c r="Q30" s="419" t="e">
        <f t="shared" si="4"/>
        <v>#DIV/0!</v>
      </c>
      <c r="R30" s="366"/>
      <c r="S30" s="249"/>
      <c r="U30" s="250"/>
      <c r="W30" s="249"/>
      <c r="Y30" s="250"/>
      <c r="AA30" s="249"/>
      <c r="AC30" s="250"/>
      <c r="AF30" s="249"/>
      <c r="AG30" s="252"/>
      <c r="AH30" s="253">
        <f>(AF30-AG30)*1.55/'Snelle prijsberekening '!B$6</f>
        <v>0</v>
      </c>
    </row>
    <row r="31" spans="1:34" ht="15.75">
      <c r="A31" s="371"/>
      <c r="B31" s="243"/>
      <c r="C31" s="242"/>
      <c r="E31" s="244"/>
      <c r="F31" s="245"/>
      <c r="G31" s="244"/>
      <c r="H31" s="241"/>
      <c r="I31" s="365"/>
      <c r="J31" s="365"/>
      <c r="K31" s="366"/>
      <c r="M31" s="365"/>
      <c r="N31" s="365"/>
      <c r="O31" s="365"/>
      <c r="P31" s="419" t="e">
        <f t="shared" si="3"/>
        <v>#DIV/0!</v>
      </c>
      <c r="Q31" s="419" t="e">
        <f t="shared" si="4"/>
        <v>#DIV/0!</v>
      </c>
      <c r="R31" s="366"/>
      <c r="S31" s="249"/>
      <c r="U31" s="250"/>
      <c r="W31" s="249"/>
      <c r="Y31" s="250"/>
      <c r="AA31" s="249"/>
      <c r="AC31" s="250"/>
      <c r="AF31" s="249"/>
      <c r="AG31" s="252"/>
      <c r="AH31" s="253">
        <f>(AF31-AG31)*1.55/'Snelle prijsberekening '!B$6</f>
        <v>0</v>
      </c>
    </row>
    <row r="32" spans="1:34" ht="15.75">
      <c r="A32" s="371"/>
      <c r="B32" s="243"/>
      <c r="C32" s="242"/>
      <c r="E32" s="244"/>
      <c r="F32" s="245"/>
      <c r="G32" s="244"/>
      <c r="H32" s="241"/>
      <c r="I32" s="365"/>
      <c r="J32" s="365"/>
      <c r="K32" s="366"/>
      <c r="M32" s="365"/>
      <c r="N32" s="365"/>
      <c r="O32" s="365"/>
      <c r="P32" s="419" t="e">
        <f t="shared" si="3"/>
        <v>#DIV/0!</v>
      </c>
      <c r="Q32" s="419" t="e">
        <f t="shared" si="4"/>
        <v>#DIV/0!</v>
      </c>
      <c r="R32" s="366"/>
      <c r="S32" s="249"/>
      <c r="U32" s="250"/>
      <c r="W32" s="249"/>
      <c r="Y32" s="250"/>
      <c r="AA32" s="249"/>
      <c r="AC32" s="250"/>
      <c r="AF32" s="249"/>
      <c r="AG32" s="252"/>
      <c r="AH32" s="253">
        <f>(AF32-AG32)*1.55/'Snelle prijsberekening '!B$6</f>
        <v>0</v>
      </c>
    </row>
    <row r="33" spans="1:34" ht="32.25" customHeight="1">
      <c r="A33" s="368" t="s">
        <v>391</v>
      </c>
      <c r="B33" s="293" t="s">
        <v>331</v>
      </c>
      <c r="C33" s="291" t="s">
        <v>394</v>
      </c>
      <c r="D33" s="291" t="s">
        <v>394</v>
      </c>
      <c r="E33" s="292" t="s">
        <v>395</v>
      </c>
      <c r="F33" s="291" t="s">
        <v>224</v>
      </c>
      <c r="G33" s="291" t="s">
        <v>330</v>
      </c>
      <c r="H33" s="291" t="s">
        <v>389</v>
      </c>
      <c r="I33" s="365"/>
      <c r="J33" s="365"/>
      <c r="K33" s="366"/>
      <c r="M33" s="365"/>
      <c r="N33" s="365"/>
      <c r="O33" s="365"/>
      <c r="P33" s="419" t="e">
        <f t="shared" si="3"/>
        <v>#DIV/0!</v>
      </c>
      <c r="Q33" s="419" t="e">
        <f t="shared" si="4"/>
        <v>#DIV/0!</v>
      </c>
      <c r="R33" s="366"/>
      <c r="S33" s="249"/>
      <c r="U33" s="250"/>
      <c r="W33" s="249"/>
      <c r="Y33" s="250"/>
      <c r="AA33" s="249"/>
      <c r="AC33" s="250"/>
      <c r="AF33" s="249"/>
      <c r="AG33" s="252"/>
      <c r="AH33" s="253">
        <f>(AF33-AG33)*1.55/'Snelle prijsberekening '!B$6</f>
        <v>0</v>
      </c>
    </row>
    <row r="34" spans="1:34" ht="15.75">
      <c r="A34" s="370" t="s">
        <v>392</v>
      </c>
      <c r="B34" s="243"/>
      <c r="C34" s="242"/>
      <c r="E34" s="244"/>
      <c r="F34" s="245"/>
      <c r="G34" s="244"/>
      <c r="H34" s="241"/>
      <c r="I34" s="365"/>
      <c r="J34" s="365"/>
      <c r="K34" s="366"/>
      <c r="M34" s="365"/>
      <c r="N34" s="365"/>
      <c r="O34" s="365"/>
      <c r="P34" s="419" t="e">
        <f t="shared" si="3"/>
        <v>#DIV/0!</v>
      </c>
      <c r="Q34" s="419" t="e">
        <f t="shared" si="4"/>
        <v>#DIV/0!</v>
      </c>
      <c r="R34" s="366"/>
      <c r="S34" s="249"/>
      <c r="U34" s="250"/>
      <c r="W34" s="249"/>
      <c r="Y34" s="250"/>
      <c r="AA34" s="249"/>
      <c r="AC34" s="250"/>
      <c r="AF34" s="249"/>
      <c r="AG34" s="252"/>
      <c r="AH34" s="253">
        <f>(AF34-AG34)*1.55/'Snelle prijsberekening '!B$6</f>
        <v>0</v>
      </c>
    </row>
    <row r="35" spans="1:34" ht="15.75">
      <c r="A35" s="370" t="s">
        <v>393</v>
      </c>
      <c r="B35" s="243"/>
      <c r="C35" s="242"/>
      <c r="E35" s="244"/>
      <c r="F35" s="245"/>
      <c r="G35" s="244"/>
      <c r="H35" s="241"/>
      <c r="I35" s="365"/>
      <c r="J35" s="365"/>
      <c r="K35" s="366"/>
      <c r="M35" s="365"/>
      <c r="N35" s="365"/>
      <c r="O35" s="365"/>
      <c r="P35" s="419" t="e">
        <f t="shared" si="3"/>
        <v>#DIV/0!</v>
      </c>
      <c r="Q35" s="419" t="e">
        <f t="shared" si="4"/>
        <v>#DIV/0!</v>
      </c>
      <c r="R35" s="366"/>
      <c r="S35" s="249"/>
      <c r="U35" s="250"/>
      <c r="W35" s="249"/>
      <c r="Y35" s="250"/>
      <c r="AA35" s="249"/>
      <c r="AC35" s="250"/>
      <c r="AF35" s="249"/>
      <c r="AG35" s="252"/>
      <c r="AH35" s="253">
        <f>(AF35-AG35)*1.55/'Snelle prijsberekening '!B$6</f>
        <v>0</v>
      </c>
    </row>
    <row r="36" spans="1:34" ht="15.75">
      <c r="A36" s="369"/>
      <c r="B36" s="290"/>
      <c r="C36" s="243"/>
      <c r="D36" s="242"/>
      <c r="F36" s="244"/>
      <c r="G36" s="245"/>
      <c r="H36" s="244"/>
      <c r="J36" s="365"/>
      <c r="K36" s="366"/>
      <c r="M36" s="365"/>
      <c r="N36" s="365"/>
      <c r="O36" s="365"/>
      <c r="P36" s="419" t="e">
        <f t="shared" si="3"/>
        <v>#DIV/0!</v>
      </c>
      <c r="Q36" s="419" t="e">
        <f t="shared" si="4"/>
        <v>#DIV/0!</v>
      </c>
      <c r="R36" s="366"/>
      <c r="S36" s="249"/>
      <c r="U36" s="250"/>
      <c r="W36" s="249"/>
      <c r="Y36" s="250"/>
      <c r="AA36" s="249"/>
      <c r="AC36" s="250"/>
      <c r="AF36" s="249"/>
      <c r="AG36" s="252"/>
      <c r="AH36" s="253">
        <f>(AF36-AG36)*1.55/'Snelle prijsberekening '!B$6</f>
        <v>0</v>
      </c>
    </row>
    <row r="37" spans="1:34" ht="30">
      <c r="A37" s="372" t="s">
        <v>10</v>
      </c>
      <c r="B37" s="293" t="s">
        <v>331</v>
      </c>
      <c r="C37" s="294" t="s">
        <v>316</v>
      </c>
      <c r="D37" s="295" t="s">
        <v>334</v>
      </c>
      <c r="E37" s="295" t="s">
        <v>332</v>
      </c>
      <c r="F37" s="296" t="s">
        <v>333</v>
      </c>
      <c r="G37" s="297" t="s">
        <v>335</v>
      </c>
      <c r="H37" s="297" t="s">
        <v>336</v>
      </c>
      <c r="I37" s="298" t="s">
        <v>337</v>
      </c>
      <c r="J37" s="298"/>
      <c r="K37" s="296"/>
      <c r="M37" s="297"/>
      <c r="N37" s="297"/>
      <c r="O37" s="297"/>
      <c r="P37" s="419" t="e">
        <f t="shared" si="3"/>
        <v>#DIV/0!</v>
      </c>
      <c r="Q37" s="419" t="e">
        <f t="shared" si="4"/>
        <v>#DIV/0!</v>
      </c>
      <c r="R37" s="298"/>
      <c r="S37" s="249"/>
      <c r="U37" s="250" t="e">
        <f>#REF!-G37</f>
        <v>#REF!</v>
      </c>
      <c r="W37" s="249"/>
      <c r="Y37" s="250" t="e">
        <f>W37-G37</f>
        <v>#VALUE!</v>
      </c>
      <c r="AA37" s="249"/>
      <c r="AC37" s="250" t="e">
        <f>AA37-G37</f>
        <v>#VALUE!</v>
      </c>
      <c r="AF37" s="249">
        <f t="shared" si="7"/>
        <v>0</v>
      </c>
      <c r="AG37" s="252"/>
      <c r="AH37" s="253">
        <f>(AF37-AG37)*1.55/'Snelle prijsberekening '!B$6</f>
        <v>0</v>
      </c>
    </row>
    <row r="38" spans="1:34" ht="15.75">
      <c r="A38" s="369"/>
      <c r="B38" s="290"/>
      <c r="C38" s="243" t="s">
        <v>316</v>
      </c>
      <c r="D38" s="242"/>
      <c r="E38" s="242"/>
      <c r="F38" s="243">
        <f>E38*'Snelle prijsberekening '!B$6</f>
        <v>0</v>
      </c>
      <c r="G38" s="244"/>
      <c r="H38" s="245"/>
      <c r="I38" s="244"/>
      <c r="K38" s="247"/>
      <c r="P38" s="419" t="e">
        <f t="shared" si="3"/>
        <v>#DIV/0!</v>
      </c>
      <c r="Q38" s="419" t="e">
        <f t="shared" si="4"/>
        <v>#DIV/0!</v>
      </c>
      <c r="S38" s="249"/>
      <c r="U38" s="250">
        <f>S38-G38</f>
        <v>0</v>
      </c>
      <c r="W38" s="249"/>
      <c r="Y38" s="250">
        <f>W38-G38</f>
        <v>0</v>
      </c>
      <c r="AA38" s="249"/>
      <c r="AC38" s="250">
        <f>AA38-G38</f>
        <v>0</v>
      </c>
      <c r="AF38" s="249">
        <f t="shared" si="7"/>
        <v>0</v>
      </c>
      <c r="AG38" s="252"/>
      <c r="AH38" s="253">
        <f>(AF38-AG38)*1.55/'Snelle prijsberekening '!B$6</f>
        <v>0</v>
      </c>
    </row>
    <row r="39" spans="1:34" ht="15.75">
      <c r="A39" s="369"/>
      <c r="B39" s="290"/>
      <c r="C39" s="243" t="s">
        <v>316</v>
      </c>
      <c r="D39" s="242"/>
      <c r="E39" s="242"/>
      <c r="F39" s="243">
        <f>E39*'Snelle prijsberekening '!B$6</f>
        <v>0</v>
      </c>
      <c r="G39" s="244"/>
      <c r="H39" s="245"/>
      <c r="I39" s="244"/>
      <c r="K39" s="247"/>
      <c r="P39" s="419" t="e">
        <f t="shared" si="3"/>
        <v>#DIV/0!</v>
      </c>
      <c r="Q39" s="419" t="e">
        <f t="shared" si="4"/>
        <v>#DIV/0!</v>
      </c>
      <c r="S39" s="249"/>
      <c r="U39" s="250">
        <f>S39-G39</f>
        <v>0</v>
      </c>
      <c r="W39" s="249"/>
      <c r="Y39" s="250">
        <f>W39-G39</f>
        <v>0</v>
      </c>
      <c r="AA39" s="249"/>
      <c r="AC39" s="250">
        <f>AA39-G39</f>
        <v>0</v>
      </c>
      <c r="AF39" s="249">
        <f t="shared" si="7"/>
        <v>0</v>
      </c>
      <c r="AG39" s="252"/>
      <c r="AH39" s="253">
        <f>(AF39-AG39)*1.55/'Snelle prijsberekening '!B$6</f>
        <v>0</v>
      </c>
    </row>
    <row r="40" spans="1:34" ht="15.75">
      <c r="A40" s="369"/>
      <c r="C40" s="243" t="s">
        <v>316</v>
      </c>
      <c r="D40" s="242"/>
      <c r="E40" s="242"/>
      <c r="F40" s="243">
        <f>E40*'Snelle prijsberekening '!B$6</f>
        <v>0</v>
      </c>
      <c r="G40" s="244"/>
      <c r="H40" s="245"/>
      <c r="I40" s="244"/>
      <c r="K40" s="247"/>
      <c r="P40" s="419" t="e">
        <f t="shared" si="3"/>
        <v>#DIV/0!</v>
      </c>
      <c r="Q40" s="419" t="e">
        <f t="shared" si="4"/>
        <v>#DIV/0!</v>
      </c>
      <c r="S40" s="249"/>
      <c r="W40" s="249"/>
      <c r="AA40" s="249"/>
      <c r="AG40" s="252"/>
      <c r="AH40" s="253">
        <f>(AF40-AG40)*1.55/'Snelle prijsberekening '!B$6</f>
        <v>0</v>
      </c>
    </row>
    <row r="41" spans="1:34" ht="15.75">
      <c r="A41" s="369"/>
      <c r="C41" s="243" t="s">
        <v>316</v>
      </c>
      <c r="D41" s="242"/>
      <c r="E41" s="242"/>
      <c r="F41" s="243">
        <f>E41*'Snelle prijsberekening '!B$6</f>
        <v>0</v>
      </c>
      <c r="G41" s="244"/>
      <c r="H41" s="245"/>
      <c r="I41" s="244"/>
      <c r="K41" s="247"/>
      <c r="P41" s="419" t="e">
        <f t="shared" si="3"/>
        <v>#DIV/0!</v>
      </c>
      <c r="Q41" s="419" t="e">
        <f t="shared" si="4"/>
        <v>#DIV/0!</v>
      </c>
      <c r="S41" s="249"/>
      <c r="W41" s="249"/>
      <c r="AA41" s="249"/>
      <c r="AG41" s="252"/>
      <c r="AH41" s="253">
        <f>(AF41-AG41)*1.55/'Snelle prijsberekening '!B$6</f>
        <v>0</v>
      </c>
    </row>
    <row r="42" spans="1:34" ht="15.75">
      <c r="A42" s="369"/>
      <c r="C42" s="243" t="s">
        <v>316</v>
      </c>
      <c r="D42" s="242"/>
      <c r="E42" s="242"/>
      <c r="F42" s="243">
        <f>E42*'Snelle prijsberekening '!B$6</f>
        <v>0</v>
      </c>
      <c r="G42" s="244"/>
      <c r="H42" s="245"/>
      <c r="I42" s="244"/>
      <c r="K42" s="247"/>
      <c r="P42" s="419" t="e">
        <f t="shared" si="3"/>
        <v>#DIV/0!</v>
      </c>
      <c r="Q42" s="419" t="e">
        <f t="shared" si="4"/>
        <v>#DIV/0!</v>
      </c>
      <c r="S42" s="249"/>
      <c r="W42" s="249"/>
      <c r="AA42" s="249"/>
      <c r="AG42" s="252"/>
      <c r="AH42" s="253">
        <f>(AF42-AG42)*1.55/'Snelle prijsberekening '!B$6</f>
        <v>0</v>
      </c>
    </row>
    <row r="43" spans="1:34" ht="15.75">
      <c r="A43" s="369"/>
      <c r="C43" s="243"/>
      <c r="D43" s="242"/>
      <c r="E43" s="242"/>
      <c r="F43" s="243">
        <f>E43*'Snelle prijsberekening '!B$6</f>
        <v>0</v>
      </c>
      <c r="G43" s="244"/>
      <c r="H43" s="245"/>
      <c r="I43" s="244"/>
      <c r="K43" s="247"/>
      <c r="P43" s="419" t="e">
        <f t="shared" si="3"/>
        <v>#DIV/0!</v>
      </c>
      <c r="Q43" s="419" t="e">
        <f t="shared" si="4"/>
        <v>#DIV/0!</v>
      </c>
      <c r="S43" s="249"/>
      <c r="W43" s="249"/>
      <c r="AA43" s="249"/>
      <c r="AG43" s="252"/>
      <c r="AH43" s="253">
        <f>(AF43-AG43)*1.55/'Snelle prijsberekening '!B$6</f>
        <v>0</v>
      </c>
    </row>
    <row r="44" spans="1:34">
      <c r="D44" s="242"/>
      <c r="F44" s="244"/>
      <c r="G44" s="245"/>
      <c r="H44" s="244"/>
      <c r="K44" s="247"/>
      <c r="P44" s="419" t="e">
        <f t="shared" si="3"/>
        <v>#DIV/0!</v>
      </c>
      <c r="Q44" s="419" t="e">
        <f t="shared" si="4"/>
        <v>#DIV/0!</v>
      </c>
      <c r="S44" s="249"/>
      <c r="W44" s="249"/>
      <c r="AA44" s="249"/>
      <c r="AG44" s="252"/>
      <c r="AH44" s="253">
        <f>(AF44-AG44)*1.55/'Snelle prijsberekening '!B$6</f>
        <v>0</v>
      </c>
    </row>
    <row r="45" spans="1:34">
      <c r="D45" s="242"/>
      <c r="F45" s="244"/>
      <c r="G45" s="245"/>
      <c r="H45" s="244"/>
      <c r="K45" s="247"/>
      <c r="P45" s="419" t="e">
        <f t="shared" si="3"/>
        <v>#DIV/0!</v>
      </c>
      <c r="Q45" s="419" t="e">
        <f t="shared" si="4"/>
        <v>#DIV/0!</v>
      </c>
      <c r="S45" s="249"/>
      <c r="W45" s="249"/>
      <c r="AA45" s="249"/>
      <c r="AG45" s="252"/>
      <c r="AH45" s="253">
        <f>(AF45-AG45)*1.55/'Snelle prijsberekening '!B$6</f>
        <v>0</v>
      </c>
    </row>
    <row r="46" spans="1:34">
      <c r="D46" s="242"/>
      <c r="F46" s="244"/>
      <c r="G46" s="245"/>
      <c r="H46" s="244"/>
      <c r="K46" s="247"/>
      <c r="P46" s="419" t="e">
        <f t="shared" si="3"/>
        <v>#DIV/0!</v>
      </c>
      <c r="Q46" s="419" t="e">
        <f t="shared" si="4"/>
        <v>#DIV/0!</v>
      </c>
      <c r="S46" s="249"/>
      <c r="W46" s="249"/>
      <c r="AA46" s="249"/>
      <c r="AG46" s="252"/>
      <c r="AH46" s="253">
        <f>(AF46-AG46)*1.55/'Snelle prijsberekening '!B$6</f>
        <v>0</v>
      </c>
    </row>
    <row r="47" spans="1:34">
      <c r="D47" s="242"/>
      <c r="F47" s="244"/>
      <c r="G47" s="245"/>
      <c r="H47" s="244"/>
      <c r="K47" s="247"/>
      <c r="P47" s="419" t="e">
        <f t="shared" si="3"/>
        <v>#DIV/0!</v>
      </c>
      <c r="Q47" s="419" t="e">
        <f t="shared" si="4"/>
        <v>#DIV/0!</v>
      </c>
      <c r="S47" s="249"/>
      <c r="W47" s="249"/>
      <c r="AA47" s="249"/>
      <c r="AG47" s="252"/>
      <c r="AH47" s="253">
        <f>(AF47-AG47)*1.55/'Snelle prijsberekening '!B$6</f>
        <v>0</v>
      </c>
    </row>
    <row r="48" spans="1:34">
      <c r="D48" s="242"/>
      <c r="F48" s="244"/>
      <c r="G48" s="245"/>
      <c r="H48" s="244"/>
      <c r="K48" s="247"/>
      <c r="P48" s="419" t="e">
        <f t="shared" si="3"/>
        <v>#DIV/0!</v>
      </c>
      <c r="Q48" s="419" t="e">
        <f t="shared" si="4"/>
        <v>#DIV/0!</v>
      </c>
      <c r="S48" s="249"/>
      <c r="W48" s="249"/>
      <c r="AA48" s="249"/>
      <c r="AG48" s="252"/>
      <c r="AH48" s="253">
        <f>(AF48-AG48)*1.55/'Snelle prijsberekening '!B$6</f>
        <v>0</v>
      </c>
    </row>
    <row r="49" spans="4:34">
      <c r="D49" s="242"/>
      <c r="F49" s="244"/>
      <c r="G49" s="245"/>
      <c r="H49" s="244"/>
      <c r="K49" s="247"/>
      <c r="P49" s="419" t="e">
        <f t="shared" si="3"/>
        <v>#DIV/0!</v>
      </c>
      <c r="Q49" s="419" t="e">
        <f t="shared" si="4"/>
        <v>#DIV/0!</v>
      </c>
      <c r="S49" s="249"/>
      <c r="W49" s="249"/>
      <c r="AA49" s="249"/>
      <c r="AG49" s="252"/>
      <c r="AH49" s="253">
        <f>(AF49-AG49)*1.55/'Snelle prijsberekening '!B$6</f>
        <v>0</v>
      </c>
    </row>
    <row r="50" spans="4:34">
      <c r="D50" s="242"/>
      <c r="F50" s="244"/>
      <c r="G50" s="245"/>
      <c r="H50" s="244"/>
      <c r="K50" s="247"/>
      <c r="P50" s="419" t="e">
        <f t="shared" si="3"/>
        <v>#DIV/0!</v>
      </c>
      <c r="Q50" s="419" t="e">
        <f t="shared" si="4"/>
        <v>#DIV/0!</v>
      </c>
      <c r="S50" s="249"/>
      <c r="W50" s="249"/>
      <c r="AA50" s="249"/>
      <c r="AG50" s="252"/>
      <c r="AH50" s="253">
        <f>(AF50-AG50)*1.55/'Snelle prijsberekening '!B$6</f>
        <v>0</v>
      </c>
    </row>
    <row r="51" spans="4:34">
      <c r="D51" s="242"/>
      <c r="F51" s="244"/>
      <c r="G51" s="245"/>
      <c r="H51" s="244"/>
      <c r="K51" s="247"/>
      <c r="P51" s="419" t="e">
        <f t="shared" si="3"/>
        <v>#DIV/0!</v>
      </c>
      <c r="Q51" s="419" t="e">
        <f t="shared" si="4"/>
        <v>#DIV/0!</v>
      </c>
      <c r="W51" s="249"/>
      <c r="AA51" s="249"/>
      <c r="AG51" s="252"/>
      <c r="AH51" s="253">
        <f>(AF51-AG51)*1.55/'Snelle prijsberekening '!B$6</f>
        <v>0</v>
      </c>
    </row>
    <row r="52" spans="4:34">
      <c r="D52" s="242"/>
      <c r="F52" s="244"/>
      <c r="G52" s="245"/>
      <c r="H52" s="244"/>
      <c r="K52" s="247"/>
      <c r="P52" s="419" t="e">
        <f t="shared" si="3"/>
        <v>#DIV/0!</v>
      </c>
      <c r="Q52" s="419" t="e">
        <f t="shared" si="4"/>
        <v>#DIV/0!</v>
      </c>
      <c r="W52" s="249"/>
      <c r="AA52" s="249"/>
      <c r="AG52" s="252"/>
      <c r="AH52" s="253">
        <f>(AF52-AG52)*1.55/'Snelle prijsberekening '!B$6</f>
        <v>0</v>
      </c>
    </row>
    <row r="53" spans="4:34">
      <c r="D53" s="242"/>
      <c r="F53" s="244"/>
      <c r="G53" s="245"/>
      <c r="H53" s="244"/>
      <c r="K53" s="247"/>
      <c r="P53" s="419" t="e">
        <f t="shared" si="3"/>
        <v>#DIV/0!</v>
      </c>
      <c r="Q53" s="419" t="e">
        <f t="shared" si="4"/>
        <v>#DIV/0!</v>
      </c>
      <c r="W53" s="249"/>
      <c r="AA53" s="249"/>
      <c r="AG53" s="252"/>
      <c r="AH53" s="253">
        <f>(AF53-AG53)*1.55/'Snelle prijsberekening '!B$6</f>
        <v>0</v>
      </c>
    </row>
    <row r="54" spans="4:34">
      <c r="D54" s="242"/>
      <c r="F54" s="244"/>
      <c r="G54" s="245"/>
      <c r="H54" s="244"/>
      <c r="K54" s="247"/>
      <c r="P54" s="419" t="e">
        <f t="shared" si="3"/>
        <v>#DIV/0!</v>
      </c>
      <c r="Q54" s="419" t="e">
        <f t="shared" si="4"/>
        <v>#DIV/0!</v>
      </c>
      <c r="W54" s="249"/>
      <c r="AA54" s="249"/>
      <c r="AG54" s="252"/>
      <c r="AH54" s="253">
        <f>(AF54-AG54)*1.55/'Snelle prijsberekening '!B$6</f>
        <v>0</v>
      </c>
    </row>
    <row r="55" spans="4:34">
      <c r="D55" s="242"/>
      <c r="F55" s="244"/>
      <c r="G55" s="245"/>
      <c r="H55" s="244"/>
      <c r="K55" s="247"/>
      <c r="P55" s="419" t="e">
        <f t="shared" si="3"/>
        <v>#DIV/0!</v>
      </c>
      <c r="Q55" s="419" t="e">
        <f t="shared" si="4"/>
        <v>#DIV/0!</v>
      </c>
      <c r="W55" s="249"/>
      <c r="AA55" s="249"/>
      <c r="AG55" s="252"/>
      <c r="AH55" s="253">
        <f>(AF55-AG55)*1.55/'Snelle prijsberekening '!B$6</f>
        <v>0</v>
      </c>
    </row>
    <row r="56" spans="4:34">
      <c r="D56" s="242"/>
      <c r="F56" s="244"/>
      <c r="G56" s="245"/>
      <c r="H56" s="244"/>
      <c r="K56" s="247"/>
      <c r="P56" s="419" t="e">
        <f t="shared" si="3"/>
        <v>#DIV/0!</v>
      </c>
      <c r="Q56" s="419" t="e">
        <f t="shared" si="4"/>
        <v>#DIV/0!</v>
      </c>
      <c r="W56" s="249"/>
      <c r="AA56" s="249"/>
      <c r="AG56" s="252"/>
      <c r="AH56" s="253">
        <f>(AF56-AG56)*1.55/'Snelle prijsberekening '!B$6</f>
        <v>0</v>
      </c>
    </row>
    <row r="57" spans="4:34">
      <c r="D57" s="242"/>
      <c r="F57" s="244"/>
      <c r="G57" s="245"/>
      <c r="H57" s="244"/>
      <c r="K57" s="247"/>
      <c r="P57" s="419" t="e">
        <f t="shared" si="3"/>
        <v>#DIV/0!</v>
      </c>
      <c r="Q57" s="419" t="e">
        <f t="shared" si="4"/>
        <v>#DIV/0!</v>
      </c>
      <c r="W57" s="249"/>
      <c r="AA57" s="249"/>
      <c r="AG57" s="252"/>
      <c r="AH57" s="253">
        <f>(AF57-AG57)*1.55/'Snelle prijsberekening '!B$6</f>
        <v>0</v>
      </c>
    </row>
    <row r="58" spans="4:34">
      <c r="D58" s="242"/>
      <c r="F58" s="244"/>
      <c r="G58" s="245"/>
      <c r="H58" s="244"/>
      <c r="K58" s="247"/>
      <c r="P58" s="419" t="e">
        <f t="shared" si="3"/>
        <v>#DIV/0!</v>
      </c>
      <c r="Q58" s="419" t="e">
        <f t="shared" si="4"/>
        <v>#DIV/0!</v>
      </c>
      <c r="W58" s="249"/>
      <c r="AA58" s="249"/>
      <c r="AG58" s="252"/>
      <c r="AH58" s="253">
        <f>(AF58-AG58)*1.55/'Snelle prijsberekening '!B$6</f>
        <v>0</v>
      </c>
    </row>
    <row r="59" spans="4:34">
      <c r="D59" s="242"/>
      <c r="F59" s="244"/>
      <c r="G59" s="245"/>
      <c r="H59" s="244"/>
      <c r="K59" s="247"/>
      <c r="P59" s="419" t="e">
        <f t="shared" si="3"/>
        <v>#DIV/0!</v>
      </c>
      <c r="Q59" s="419" t="e">
        <f t="shared" si="4"/>
        <v>#DIV/0!</v>
      </c>
      <c r="W59" s="249"/>
      <c r="AA59" s="249"/>
      <c r="AG59" s="252"/>
      <c r="AH59" s="253">
        <f>(AF59-AG59)*1.55/'Snelle prijsberekening '!B$6</f>
        <v>0</v>
      </c>
    </row>
    <row r="60" spans="4:34">
      <c r="D60" s="242"/>
      <c r="F60" s="244"/>
      <c r="G60" s="245"/>
      <c r="H60" s="244"/>
      <c r="K60" s="247"/>
      <c r="P60" s="419" t="e">
        <f t="shared" si="3"/>
        <v>#DIV/0!</v>
      </c>
      <c r="Q60" s="419" t="e">
        <f t="shared" si="4"/>
        <v>#DIV/0!</v>
      </c>
      <c r="W60" s="249"/>
      <c r="AA60" s="249"/>
      <c r="AG60" s="252"/>
      <c r="AH60" s="253">
        <f>(AF60-AG60)*1.55/'Snelle prijsberekening '!B$6</f>
        <v>0</v>
      </c>
    </row>
    <row r="61" spans="4:34">
      <c r="D61" s="242"/>
      <c r="F61" s="244"/>
      <c r="G61" s="245"/>
      <c r="H61" s="244"/>
      <c r="K61" s="247"/>
      <c r="P61" s="419" t="e">
        <f t="shared" si="3"/>
        <v>#DIV/0!</v>
      </c>
      <c r="Q61" s="419" t="e">
        <f t="shared" si="4"/>
        <v>#DIV/0!</v>
      </c>
      <c r="W61" s="249"/>
      <c r="AA61" s="249"/>
      <c r="AG61" s="252"/>
      <c r="AH61" s="253">
        <f>(AF61-AG61)*1.55/'Snelle prijsberekening '!B$6</f>
        <v>0</v>
      </c>
    </row>
    <row r="62" spans="4:34">
      <c r="D62" s="242"/>
      <c r="F62" s="244"/>
      <c r="G62" s="245"/>
      <c r="H62" s="244"/>
      <c r="K62" s="247"/>
      <c r="P62" s="419" t="e">
        <f t="shared" si="3"/>
        <v>#DIV/0!</v>
      </c>
      <c r="Q62" s="419" t="e">
        <f t="shared" si="4"/>
        <v>#DIV/0!</v>
      </c>
      <c r="W62" s="249"/>
      <c r="AA62" s="249"/>
      <c r="AG62" s="252"/>
      <c r="AH62" s="253">
        <f>(AF62-AG62)*1.55/'Snelle prijsberekening '!B$6</f>
        <v>0</v>
      </c>
    </row>
    <row r="63" spans="4:34">
      <c r="D63" s="242"/>
      <c r="F63" s="244"/>
      <c r="G63" s="245"/>
      <c r="H63" s="244"/>
      <c r="K63" s="247"/>
      <c r="P63" s="419" t="e">
        <f t="shared" si="3"/>
        <v>#DIV/0!</v>
      </c>
      <c r="Q63" s="419" t="e">
        <f t="shared" si="4"/>
        <v>#DIV/0!</v>
      </c>
      <c r="W63" s="249"/>
      <c r="AA63" s="249"/>
      <c r="AG63" s="252"/>
      <c r="AH63" s="253">
        <f>(AF63-AG63)*1.55/'Snelle prijsberekening '!B$6</f>
        <v>0</v>
      </c>
    </row>
    <row r="64" spans="4:34">
      <c r="D64" s="242"/>
      <c r="F64" s="244"/>
      <c r="G64" s="245"/>
      <c r="H64" s="244"/>
      <c r="K64" s="247"/>
      <c r="P64" s="419" t="e">
        <f t="shared" si="3"/>
        <v>#DIV/0!</v>
      </c>
      <c r="Q64" s="419" t="e">
        <f t="shared" si="4"/>
        <v>#DIV/0!</v>
      </c>
      <c r="W64" s="249"/>
      <c r="AA64" s="249"/>
      <c r="AG64" s="252"/>
      <c r="AH64" s="253">
        <f>(AF64-AG64)*1.55/'Snelle prijsberekening '!B$6</f>
        <v>0</v>
      </c>
    </row>
    <row r="65" spans="4:34">
      <c r="D65" s="242"/>
      <c r="F65" s="244"/>
      <c r="G65" s="245"/>
      <c r="H65" s="244"/>
      <c r="K65" s="247"/>
      <c r="P65" s="419" t="e">
        <f t="shared" si="3"/>
        <v>#DIV/0!</v>
      </c>
      <c r="Q65" s="419" t="e">
        <f t="shared" si="4"/>
        <v>#DIV/0!</v>
      </c>
      <c r="W65" s="249"/>
      <c r="AA65" s="249"/>
      <c r="AG65" s="252"/>
      <c r="AH65" s="253">
        <f>(AF65-AG65)*1.55/'Snelle prijsberekening '!B$6</f>
        <v>0</v>
      </c>
    </row>
    <row r="66" spans="4:34">
      <c r="D66" s="242"/>
      <c r="F66" s="244"/>
      <c r="G66" s="245"/>
      <c r="H66" s="244"/>
      <c r="K66" s="247"/>
      <c r="P66" s="419" t="e">
        <f t="shared" si="3"/>
        <v>#DIV/0!</v>
      </c>
      <c r="Q66" s="419" t="e">
        <f t="shared" si="4"/>
        <v>#DIV/0!</v>
      </c>
      <c r="W66" s="249"/>
      <c r="AA66" s="249"/>
      <c r="AG66" s="252"/>
      <c r="AH66" s="253">
        <f>(AF66-AG66)*1.55/'Snelle prijsberekening '!B$6</f>
        <v>0</v>
      </c>
    </row>
    <row r="67" spans="4:34">
      <c r="D67" s="242"/>
      <c r="F67" s="244"/>
      <c r="G67" s="245"/>
      <c r="H67" s="244"/>
      <c r="K67" s="247"/>
      <c r="P67" s="419" t="e">
        <f t="shared" si="3"/>
        <v>#DIV/0!</v>
      </c>
      <c r="Q67" s="419" t="e">
        <f t="shared" si="4"/>
        <v>#DIV/0!</v>
      </c>
      <c r="W67" s="249"/>
      <c r="AA67" s="249"/>
      <c r="AG67" s="252"/>
      <c r="AH67" s="253">
        <f>(AF67-AG67)*1.55/'Snelle prijsberekening '!B$6</f>
        <v>0</v>
      </c>
    </row>
    <row r="68" spans="4:34">
      <c r="D68" s="242"/>
      <c r="F68" s="244"/>
      <c r="G68" s="245"/>
      <c r="H68" s="244"/>
      <c r="K68" s="247"/>
      <c r="P68" s="419" t="e">
        <f t="shared" ref="P68:P73" si="9">(W68-S68)/S68</f>
        <v>#DIV/0!</v>
      </c>
      <c r="Q68" s="419" t="e">
        <f t="shared" ref="Q68:Q73" si="10">(AA68-S68)/S68</f>
        <v>#DIV/0!</v>
      </c>
      <c r="W68" s="249"/>
      <c r="AA68" s="249"/>
      <c r="AG68" s="252"/>
      <c r="AH68" s="253">
        <f>(AF68-AG68)*1.55/'Snelle prijsberekening '!B$6</f>
        <v>0</v>
      </c>
    </row>
    <row r="69" spans="4:34">
      <c r="D69" s="242"/>
      <c r="F69" s="244"/>
      <c r="G69" s="245"/>
      <c r="H69" s="244"/>
      <c r="K69" s="247"/>
      <c r="P69" s="419" t="e">
        <f t="shared" si="9"/>
        <v>#DIV/0!</v>
      </c>
      <c r="Q69" s="419" t="e">
        <f t="shared" si="10"/>
        <v>#DIV/0!</v>
      </c>
      <c r="W69" s="249"/>
      <c r="AA69" s="249"/>
      <c r="AG69" s="252"/>
      <c r="AH69" s="253">
        <f>(AF69-AG69)*1.55/'Snelle prijsberekening '!B$6</f>
        <v>0</v>
      </c>
    </row>
    <row r="70" spans="4:34">
      <c r="D70" s="242"/>
      <c r="F70" s="244"/>
      <c r="G70" s="245"/>
      <c r="H70" s="244"/>
      <c r="K70" s="247"/>
      <c r="P70" s="419" t="e">
        <f t="shared" si="9"/>
        <v>#DIV/0!</v>
      </c>
      <c r="Q70" s="419" t="e">
        <f t="shared" si="10"/>
        <v>#DIV/0!</v>
      </c>
      <c r="W70" s="249"/>
      <c r="AA70" s="249"/>
      <c r="AG70" s="252"/>
      <c r="AH70" s="253">
        <f>(AF70-AG70)*1.55/'Snelle prijsberekening '!B$6</f>
        <v>0</v>
      </c>
    </row>
    <row r="71" spans="4:34">
      <c r="D71" s="242"/>
      <c r="F71" s="244"/>
      <c r="G71" s="245"/>
      <c r="H71" s="244"/>
      <c r="K71" s="247"/>
      <c r="P71" s="419" t="e">
        <f t="shared" si="9"/>
        <v>#DIV/0!</v>
      </c>
      <c r="Q71" s="419" t="e">
        <f t="shared" si="10"/>
        <v>#DIV/0!</v>
      </c>
      <c r="W71" s="249"/>
      <c r="AA71" s="249"/>
      <c r="AG71" s="252"/>
      <c r="AH71" s="253">
        <f>(AF71-AG71)*1.55/'Snelle prijsberekening '!B$6</f>
        <v>0</v>
      </c>
    </row>
    <row r="72" spans="4:34">
      <c r="D72" s="242"/>
      <c r="F72" s="244"/>
      <c r="G72" s="245"/>
      <c r="H72" s="244"/>
      <c r="K72" s="247"/>
      <c r="P72" s="419" t="e">
        <f t="shared" si="9"/>
        <v>#DIV/0!</v>
      </c>
      <c r="Q72" s="419" t="e">
        <f t="shared" si="10"/>
        <v>#DIV/0!</v>
      </c>
      <c r="W72" s="249"/>
      <c r="AA72" s="249"/>
      <c r="AG72" s="252"/>
      <c r="AH72" s="253">
        <f>(AF72-AG72)*1.55/'Snelle prijsberekening '!B$6</f>
        <v>0</v>
      </c>
    </row>
    <row r="73" spans="4:34">
      <c r="D73" s="242"/>
      <c r="F73" s="244"/>
      <c r="G73" s="245"/>
      <c r="H73" s="244"/>
      <c r="K73" s="247"/>
      <c r="P73" s="419" t="e">
        <f t="shared" si="9"/>
        <v>#DIV/0!</v>
      </c>
      <c r="Q73" s="419" t="e">
        <f t="shared" si="10"/>
        <v>#DIV/0!</v>
      </c>
      <c r="W73" s="249"/>
      <c r="AA73" s="249"/>
      <c r="AG73" s="252"/>
      <c r="AH73" s="253">
        <f>(AF73-AG73)*1.55/'Snelle prijsberekening '!B$6</f>
        <v>0</v>
      </c>
    </row>
    <row r="74" spans="4:34">
      <c r="D74" s="242"/>
      <c r="F74" s="244"/>
      <c r="G74" s="245"/>
      <c r="H74" s="244"/>
      <c r="K74" s="247"/>
      <c r="W74" s="249"/>
      <c r="AA74" s="249"/>
      <c r="AG74" s="252"/>
      <c r="AH74" s="253">
        <f>(AF74-AG74)*1.55/'Snelle prijsberekening '!B$6</f>
        <v>0</v>
      </c>
    </row>
    <row r="75" spans="4:34">
      <c r="D75" s="242"/>
      <c r="F75" s="244"/>
      <c r="G75" s="244"/>
      <c r="H75" s="244"/>
      <c r="K75" s="247"/>
      <c r="W75" s="249"/>
      <c r="AA75" s="249"/>
      <c r="AG75" s="252"/>
      <c r="AH75" s="253">
        <f>(AF75-AG75)*1.55/'Snelle prijsberekening '!B$6</f>
        <v>0</v>
      </c>
    </row>
    <row r="76" spans="4:34">
      <c r="D76" s="242"/>
      <c r="F76" s="244"/>
      <c r="G76" s="244"/>
      <c r="H76" s="244"/>
      <c r="K76" s="247"/>
      <c r="P76" s="297"/>
      <c r="Q76" s="297"/>
      <c r="W76" s="249"/>
      <c r="AA76" s="249"/>
      <c r="AG76" s="252"/>
      <c r="AH76" s="253">
        <f>(AF76-AG76)*1.55/'Snelle prijsberekening '!B$6</f>
        <v>0</v>
      </c>
    </row>
    <row r="77" spans="4:34">
      <c r="F77" s="244"/>
      <c r="G77" s="244"/>
      <c r="H77" s="244"/>
      <c r="K77" s="247"/>
      <c r="W77" s="249"/>
      <c r="AG77" s="252"/>
      <c r="AH77" s="253">
        <f>(AF77-AG77)*1.55/'Snelle prijsberekening '!B$6</f>
        <v>0</v>
      </c>
    </row>
    <row r="78" spans="4:34">
      <c r="F78" s="244"/>
      <c r="G78" s="244"/>
      <c r="H78" s="244"/>
      <c r="K78" s="247"/>
      <c r="W78" s="249"/>
      <c r="AG78" s="252"/>
      <c r="AH78" s="253">
        <f>(AF78-AG78)*1.55/'Snelle prijsberekening '!B$6</f>
        <v>0</v>
      </c>
    </row>
    <row r="79" spans="4:34">
      <c r="F79" s="244"/>
      <c r="G79" s="244"/>
      <c r="H79" s="244"/>
      <c r="K79" s="247"/>
      <c r="W79" s="249"/>
      <c r="AG79" s="252"/>
      <c r="AH79" s="253">
        <f>(AF79-AG79)*1.55/'Snelle prijsberekening '!B$6</f>
        <v>0</v>
      </c>
    </row>
    <row r="80" spans="4:34">
      <c r="F80" s="244"/>
      <c r="G80" s="244"/>
      <c r="H80" s="244"/>
      <c r="W80" s="249"/>
      <c r="AG80" s="252"/>
      <c r="AH80" s="253">
        <f>(AF80-AG80)*1.55/'Snelle prijsberekening '!B$6</f>
        <v>0</v>
      </c>
    </row>
    <row r="81" spans="6:34">
      <c r="F81" s="244"/>
      <c r="G81" s="244"/>
      <c r="H81" s="244"/>
      <c r="W81" s="249"/>
      <c r="AG81" s="252"/>
      <c r="AH81" s="253">
        <f>(AF81-AG81)*1.55/'Snelle prijsberekening '!B$6</f>
        <v>0</v>
      </c>
    </row>
    <row r="82" spans="6:34">
      <c r="F82" s="244"/>
      <c r="G82" s="244"/>
      <c r="H82" s="244"/>
      <c r="W82" s="249"/>
      <c r="AG82" s="252"/>
      <c r="AH82" s="253">
        <f>(AF82-AG82)*1.55/'Snelle prijsberekening '!B$6</f>
        <v>0</v>
      </c>
    </row>
    <row r="83" spans="6:34">
      <c r="F83" s="244"/>
      <c r="G83" s="244"/>
      <c r="H83" s="244"/>
      <c r="W83" s="249"/>
      <c r="AG83" s="252"/>
      <c r="AH83" s="253">
        <f>(AF83-AG83)*1.55/'Snelle prijsberekening '!B$6</f>
        <v>0</v>
      </c>
    </row>
    <row r="84" spans="6:34">
      <c r="F84" s="244"/>
      <c r="G84" s="244"/>
      <c r="H84" s="244"/>
      <c r="W84" s="249"/>
      <c r="AG84" s="252"/>
      <c r="AH84" s="253">
        <f>(AF84-AG84)*1.55/'Snelle prijsberekening '!B$6</f>
        <v>0</v>
      </c>
    </row>
    <row r="85" spans="6:34">
      <c r="F85" s="244"/>
      <c r="G85" s="244"/>
      <c r="H85" s="244"/>
      <c r="W85" s="249"/>
      <c r="AG85" s="252"/>
      <c r="AH85" s="253">
        <f>(AF85-AG85)*1.55/'Snelle prijsberekening '!B$6</f>
        <v>0</v>
      </c>
    </row>
    <row r="86" spans="6:34">
      <c r="F86" s="244"/>
      <c r="G86" s="244"/>
      <c r="H86" s="244"/>
      <c r="W86" s="249"/>
      <c r="AG86" s="252"/>
      <c r="AH86" s="253">
        <f>(AF86-AG86)*1.55/'Snelle prijsberekening '!B$6</f>
        <v>0</v>
      </c>
    </row>
    <row r="87" spans="6:34">
      <c r="F87" s="244"/>
      <c r="G87" s="244"/>
      <c r="H87" s="244"/>
      <c r="W87" s="249"/>
      <c r="AG87" s="252"/>
      <c r="AH87" s="253">
        <f>(AF87-AG87)*1.55/'Snelle prijsberekening '!B$6</f>
        <v>0</v>
      </c>
    </row>
    <row r="88" spans="6:34">
      <c r="F88" s="244"/>
      <c r="G88" s="244"/>
      <c r="H88" s="244"/>
      <c r="W88" s="249"/>
      <c r="AG88" s="252"/>
      <c r="AH88" s="253">
        <f>(AF88-AG88)*1.55/'Snelle prijsberekening '!B$6</f>
        <v>0</v>
      </c>
    </row>
    <row r="89" spans="6:34">
      <c r="F89" s="244"/>
      <c r="G89" s="244"/>
      <c r="H89" s="244"/>
      <c r="W89" s="249"/>
      <c r="AG89" s="252"/>
      <c r="AH89" s="253">
        <f>(AF89-AG89)*1.55/'Snelle prijsberekening '!B$6</f>
        <v>0</v>
      </c>
    </row>
    <row r="90" spans="6:34">
      <c r="F90" s="244"/>
      <c r="G90" s="244"/>
      <c r="H90" s="244"/>
      <c r="W90" s="249"/>
      <c r="AG90" s="252"/>
      <c r="AH90" s="253">
        <f>(AF90-AG90)*1.55/'Snelle prijsberekening '!B$6</f>
        <v>0</v>
      </c>
    </row>
    <row r="91" spans="6:34">
      <c r="F91" s="244"/>
      <c r="G91" s="244"/>
      <c r="H91" s="244"/>
      <c r="W91" s="249"/>
      <c r="AH91" s="253">
        <f>(AF91-AG91)*1.55/'Snelle prijsberekening '!B$6</f>
        <v>0</v>
      </c>
    </row>
    <row r="92" spans="6:34">
      <c r="F92" s="244"/>
      <c r="G92" s="244"/>
      <c r="H92" s="244"/>
      <c r="W92" s="249"/>
      <c r="AH92" s="253">
        <f>(AF92-AG92)*1.55/'Snelle prijsberekening '!B$6</f>
        <v>0</v>
      </c>
    </row>
    <row r="93" spans="6:34">
      <c r="F93" s="244"/>
      <c r="G93" s="244"/>
      <c r="H93" s="244"/>
      <c r="W93" s="249"/>
      <c r="AH93" s="253">
        <f>(AF93-AG93)*1.55/'Snelle prijsberekening '!B$6</f>
        <v>0</v>
      </c>
    </row>
    <row r="94" spans="6:34">
      <c r="F94" s="244"/>
      <c r="G94" s="244"/>
      <c r="H94" s="244"/>
      <c r="W94" s="249"/>
      <c r="AH94" s="253">
        <f>(AF94-AG94)*1.55/'Snelle prijsberekening '!B$6</f>
        <v>0</v>
      </c>
    </row>
    <row r="95" spans="6:34">
      <c r="F95" s="244"/>
      <c r="G95" s="244"/>
      <c r="H95" s="244"/>
      <c r="W95" s="249"/>
      <c r="AH95" s="253">
        <f>(AF95-AG95)*1.55/'Snelle prijsberekening '!B$6</f>
        <v>0</v>
      </c>
    </row>
    <row r="96" spans="6:34">
      <c r="F96" s="244"/>
      <c r="G96" s="244"/>
      <c r="H96" s="244"/>
      <c r="W96" s="249"/>
      <c r="AH96" s="253">
        <f>(AF96-AG96)*1.55/'Snelle prijsberekening '!B$6</f>
        <v>0</v>
      </c>
    </row>
    <row r="97" spans="6:34">
      <c r="F97" s="244"/>
      <c r="G97" s="244"/>
      <c r="H97" s="244"/>
      <c r="W97" s="249"/>
      <c r="AH97" s="253">
        <f>(AF97-AG97)*1.55/'Snelle prijsberekening '!B$6</f>
        <v>0</v>
      </c>
    </row>
    <row r="98" spans="6:34">
      <c r="F98" s="244"/>
      <c r="G98" s="244"/>
      <c r="H98" s="244"/>
      <c r="W98" s="249"/>
      <c r="AH98" s="253">
        <f>(AF98-AG98)*1.55/'Snelle prijsberekening '!B$6</f>
        <v>0</v>
      </c>
    </row>
    <row r="99" spans="6:34">
      <c r="F99" s="244"/>
      <c r="G99" s="244"/>
      <c r="H99" s="244"/>
      <c r="W99" s="249"/>
      <c r="AH99" s="253">
        <f>(AF99-AG99)*1.55/'Snelle prijsberekening '!B$6</f>
        <v>0</v>
      </c>
    </row>
    <row r="100" spans="6:34">
      <c r="F100" s="244"/>
      <c r="G100" s="244"/>
      <c r="H100" s="244"/>
      <c r="W100" s="249"/>
      <c r="AH100" s="253">
        <f>(AF100-AG100)*1.55/'Snelle prijsberekening '!B$6</f>
        <v>0</v>
      </c>
    </row>
    <row r="101" spans="6:34">
      <c r="F101" s="244"/>
      <c r="G101" s="244"/>
      <c r="H101" s="244"/>
      <c r="AH101" s="253">
        <f>(AF101-AG101)*1.55/'Snelle prijsberekening '!B$6</f>
        <v>0</v>
      </c>
    </row>
    <row r="102" spans="6:34">
      <c r="F102" s="244"/>
      <c r="G102" s="244"/>
      <c r="H102" s="244"/>
      <c r="AH102" s="253">
        <f>(AF102-AG102)*1.55/'Snelle prijsberekening '!B$6</f>
        <v>0</v>
      </c>
    </row>
    <row r="103" spans="6:34">
      <c r="F103" s="244"/>
      <c r="G103" s="244"/>
      <c r="H103" s="244"/>
      <c r="AH103" s="253">
        <f>(AF103-AG103)*1.55/'Snelle prijsberekening '!B$6</f>
        <v>0</v>
      </c>
    </row>
    <row r="104" spans="6:34">
      <c r="F104" s="244"/>
      <c r="G104" s="244"/>
      <c r="H104" s="244"/>
      <c r="AH104" s="253">
        <f>(AF104-AG104)*1.55/'Snelle prijsberekening '!B$6</f>
        <v>0</v>
      </c>
    </row>
    <row r="105" spans="6:34">
      <c r="F105" s="244"/>
      <c r="G105" s="244"/>
      <c r="H105" s="244"/>
      <c r="AH105" s="253">
        <f>(AF105-AG105)*1.55/'Snelle prijsberekening '!B$6</f>
        <v>0</v>
      </c>
    </row>
    <row r="106" spans="6:34">
      <c r="F106" s="244"/>
      <c r="G106" s="244"/>
      <c r="H106" s="244"/>
      <c r="AH106" s="253">
        <f>(AF106-AG106)*1.55/'Snelle prijsberekening '!B$6</f>
        <v>0</v>
      </c>
    </row>
    <row r="107" spans="6:34">
      <c r="F107" s="244">
        <v>0</v>
      </c>
      <c r="G107" s="244"/>
      <c r="H107" s="244"/>
      <c r="AH107" s="253">
        <f>(AF107-AG107)*1.55/'Snelle prijsberekening '!B$6</f>
        <v>0</v>
      </c>
    </row>
    <row r="108" spans="6:34">
      <c r="F108" s="244">
        <v>0</v>
      </c>
      <c r="G108" s="244"/>
      <c r="H108" s="244"/>
      <c r="AH108" s="253">
        <f>(AF108-AG108)*1.55/'Snelle prijsberekening '!B$6</f>
        <v>0</v>
      </c>
    </row>
    <row r="109" spans="6:34">
      <c r="F109" s="244">
        <v>0</v>
      </c>
      <c r="G109" s="244"/>
      <c r="H109" s="244"/>
      <c r="AH109" s="253">
        <f>(AF109-AG109)*1.55/'Snelle prijsberekening '!B$6</f>
        <v>0</v>
      </c>
    </row>
    <row r="110" spans="6:34">
      <c r="F110" s="244">
        <v>0</v>
      </c>
      <c r="G110" s="244"/>
      <c r="H110" s="244"/>
      <c r="AH110" s="253">
        <f>(AF110-AG110)*1.55/'Snelle prijsberekening '!B$6</f>
        <v>0</v>
      </c>
    </row>
    <row r="111" spans="6:34">
      <c r="F111" s="244">
        <v>0</v>
      </c>
      <c r="G111" s="244"/>
      <c r="H111" s="244"/>
      <c r="AH111" s="253">
        <f>(AF111-AG111)*1.55/'Snelle prijsberekening '!B$6</f>
        <v>0</v>
      </c>
    </row>
    <row r="112" spans="6:34">
      <c r="F112" s="244">
        <v>0</v>
      </c>
      <c r="G112" s="244"/>
      <c r="H112" s="244"/>
      <c r="AH112" s="253">
        <f>(AF112-AG112)*1.55/'Snelle prijsberekening '!B$6</f>
        <v>0</v>
      </c>
    </row>
    <row r="113" spans="6:34">
      <c r="F113" s="244">
        <v>0</v>
      </c>
      <c r="G113" s="244"/>
      <c r="H113" s="244"/>
      <c r="AH113" s="253">
        <f>(AF113-AG113)*1.55/'Snelle prijsberekening '!B$6</f>
        <v>0</v>
      </c>
    </row>
    <row r="114" spans="6:34">
      <c r="F114" s="244">
        <v>0</v>
      </c>
      <c r="G114" s="244"/>
      <c r="H114" s="244"/>
    </row>
    <row r="115" spans="6:34">
      <c r="F115" s="244">
        <v>0</v>
      </c>
      <c r="G115" s="244"/>
      <c r="H115" s="244"/>
    </row>
    <row r="116" spans="6:34">
      <c r="F116" s="244">
        <v>0</v>
      </c>
      <c r="G116" s="244"/>
      <c r="H116" s="244"/>
    </row>
    <row r="117" spans="6:34">
      <c r="F117" s="244">
        <v>0</v>
      </c>
      <c r="G117" s="244"/>
      <c r="H117" s="244"/>
    </row>
  </sheetData>
  <mergeCells count="7">
    <mergeCell ref="AE1:AH1"/>
    <mergeCell ref="B1:G1"/>
    <mergeCell ref="I1:J1"/>
    <mergeCell ref="M1:O1"/>
    <mergeCell ref="S1:U1"/>
    <mergeCell ref="W1:Y1"/>
    <mergeCell ref="AA1:AC1"/>
  </mergeCells>
  <hyperlinks>
    <hyperlink ref="N15" r:id="rId1" xr:uid="{C7AFDCF4-774E-4392-B8A9-F1FA9C1203D3}"/>
    <hyperlink ref="N16" r:id="rId2" xr:uid="{980C4EAF-7230-4257-B53E-F0262CA4CE09}"/>
    <hyperlink ref="N17" r:id="rId3" xr:uid="{102EAB12-674E-4F2B-98F8-292AAA186676}"/>
    <hyperlink ref="N19" r:id="rId4" xr:uid="{B3967FBF-7B04-49BB-B7C8-4920A04B78E5}"/>
    <hyperlink ref="N11" r:id="rId5" xr:uid="{447B738C-0EB7-4B4E-8FCF-FAEC97CC032A}"/>
    <hyperlink ref="N14" r:id="rId6" xr:uid="{EBCBBED8-16A1-479B-8D28-193A62146734}"/>
    <hyperlink ref="N21" r:id="rId7" xr:uid="{2344AC80-8F64-4129-9769-17AA752BD232}"/>
    <hyperlink ref="N20" r:id="rId8" xr:uid="{495BB949-9BCE-44EF-A1AC-D8CDAE333D18}"/>
    <hyperlink ref="N9" r:id="rId9" xr:uid="{AF15E7AB-C916-4A02-AC2C-7CB003388C6E}"/>
    <hyperlink ref="N8" r:id="rId10" xr:uid="{C42803B1-CDD5-4A39-BDA3-C597E78B293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8A40-E03F-4F30-967F-5C9C5CBD75BC}">
  <sheetPr>
    <tabColor theme="8" tint="0.39997558519241921"/>
  </sheetPr>
  <dimension ref="A1:AJ108"/>
  <sheetViews>
    <sheetView workbookViewId="0">
      <selection activeCell="B1" sqref="B1:G1"/>
    </sheetView>
  </sheetViews>
  <sheetFormatPr defaultColWidth="10.7109375" defaultRowHeight="15"/>
  <cols>
    <col min="1" max="1" width="22.5703125" style="240" customWidth="1"/>
    <col min="2" max="2" width="16.42578125" style="240" customWidth="1"/>
    <col min="3" max="3" width="12.42578125" style="241" customWidth="1"/>
    <col min="4" max="4" width="9" style="243" customWidth="1"/>
    <col min="5" max="5" width="8.42578125" style="243" customWidth="1"/>
    <col min="6" max="6" width="9.85546875" style="243" customWidth="1"/>
    <col min="7" max="7" width="11.28515625" style="243" customWidth="1"/>
    <col min="8" max="8" width="9.85546875" style="243" customWidth="1"/>
    <col min="9" max="9" width="16" style="241" customWidth="1"/>
    <col min="10" max="10" width="15.7109375" style="241" customWidth="1"/>
    <col min="11" max="11" width="15.140625" style="241" customWidth="1"/>
    <col min="12" max="12" width="3.42578125" style="241" customWidth="1"/>
    <col min="13" max="14" width="26" style="241" customWidth="1"/>
    <col min="15" max="15" width="44.140625" style="241" customWidth="1"/>
    <col min="16" max="17" width="14.7109375" style="241" customWidth="1"/>
    <col min="18" max="18" width="4.85546875" style="247" customWidth="1"/>
    <col min="19" max="19" width="12.7109375" style="241" customWidth="1"/>
    <col min="20" max="20" width="20.28515625" style="241" customWidth="1"/>
    <col min="21" max="21" width="8.42578125" style="241" customWidth="1"/>
    <col min="22" max="22" width="2.42578125" style="241" customWidth="1"/>
    <col min="23" max="23" width="7.28515625" style="241" customWidth="1"/>
    <col min="24" max="24" width="21.7109375" style="241" customWidth="1"/>
    <col min="25" max="25" width="10" style="241" customWidth="1"/>
    <col min="26" max="26" width="2.7109375" style="247" customWidth="1"/>
    <col min="27" max="27" width="8.42578125" style="241" customWidth="1"/>
    <col min="28" max="28" width="19.7109375" style="241" customWidth="1"/>
    <col min="29" max="29" width="8.28515625" style="241" customWidth="1"/>
    <col min="30" max="30" width="4.28515625" style="247" customWidth="1"/>
    <col min="31" max="31" width="20.42578125" style="241" customWidth="1"/>
    <col min="32" max="32" width="10.28515625" style="241" customWidth="1"/>
    <col min="33" max="34" width="13.7109375" style="241" customWidth="1"/>
    <col min="35" max="35" width="3.28515625" style="247" customWidth="1"/>
    <col min="36" max="36" width="19.42578125" style="241" customWidth="1"/>
    <col min="37" max="16384" width="10.7109375" style="240"/>
  </cols>
  <sheetData>
    <row r="1" spans="1:36" s="256" customFormat="1" ht="21" customHeight="1">
      <c r="A1" s="349"/>
      <c r="B1" s="705" t="s">
        <v>292</v>
      </c>
      <c r="C1" s="706"/>
      <c r="D1" s="706"/>
      <c r="E1" s="706"/>
      <c r="F1" s="706"/>
      <c r="G1" s="707"/>
      <c r="I1" s="708" t="s">
        <v>295</v>
      </c>
      <c r="J1" s="709"/>
      <c r="K1" s="237"/>
      <c r="L1" s="257"/>
      <c r="M1" s="710" t="s">
        <v>302</v>
      </c>
      <c r="N1" s="711"/>
      <c r="O1" s="712"/>
      <c r="P1" s="237"/>
      <c r="Q1" s="237"/>
      <c r="R1" s="238"/>
      <c r="S1" s="713" t="s">
        <v>310</v>
      </c>
      <c r="T1" s="714"/>
      <c r="U1" s="715"/>
      <c r="V1" s="258"/>
      <c r="W1" s="716" t="s">
        <v>308</v>
      </c>
      <c r="X1" s="717"/>
      <c r="Y1" s="718"/>
      <c r="Z1" s="259"/>
      <c r="AA1" s="719" t="s">
        <v>286</v>
      </c>
      <c r="AB1" s="720"/>
      <c r="AC1" s="721"/>
      <c r="AD1" s="259"/>
      <c r="AE1" s="702" t="s">
        <v>300</v>
      </c>
      <c r="AF1" s="703"/>
      <c r="AG1" s="703"/>
      <c r="AH1" s="704"/>
      <c r="AI1" s="239"/>
      <c r="AJ1" s="260" t="s">
        <v>307</v>
      </c>
    </row>
    <row r="2" spans="1:36" s="270" customFormat="1" ht="131.1" customHeight="1">
      <c r="A2" s="368" t="s">
        <v>9</v>
      </c>
      <c r="B2" s="261" t="s">
        <v>290</v>
      </c>
      <c r="C2" s="261" t="s">
        <v>125</v>
      </c>
      <c r="D2" s="261" t="s">
        <v>118</v>
      </c>
      <c r="E2" s="261" t="s">
        <v>117</v>
      </c>
      <c r="F2" s="261" t="s">
        <v>311</v>
      </c>
      <c r="G2" s="261" t="s">
        <v>312</v>
      </c>
      <c r="H2" s="261"/>
      <c r="I2" s="262" t="s">
        <v>293</v>
      </c>
      <c r="J2" s="262" t="s">
        <v>294</v>
      </c>
      <c r="K2" s="262" t="s">
        <v>296</v>
      </c>
      <c r="L2" s="261"/>
      <c r="M2" s="263" t="s">
        <v>298</v>
      </c>
      <c r="N2" s="264" t="s">
        <v>368</v>
      </c>
      <c r="O2" s="263" t="s">
        <v>303</v>
      </c>
      <c r="P2" s="263" t="s">
        <v>585</v>
      </c>
      <c r="Q2" s="263" t="s">
        <v>586</v>
      </c>
      <c r="R2" s="265"/>
      <c r="S2" s="266" t="s">
        <v>313</v>
      </c>
      <c r="T2" s="266" t="s">
        <v>314</v>
      </c>
      <c r="U2" s="266" t="s">
        <v>299</v>
      </c>
      <c r="V2" s="261"/>
      <c r="W2" s="267" t="s">
        <v>224</v>
      </c>
      <c r="X2" s="267" t="s">
        <v>297</v>
      </c>
      <c r="Y2" s="267" t="s">
        <v>299</v>
      </c>
      <c r="Z2" s="265"/>
      <c r="AA2" s="263" t="s">
        <v>224</v>
      </c>
      <c r="AB2" s="263" t="s">
        <v>297</v>
      </c>
      <c r="AC2" s="263" t="s">
        <v>299</v>
      </c>
      <c r="AD2" s="265"/>
      <c r="AE2" s="268" t="s">
        <v>315</v>
      </c>
      <c r="AF2" s="268" t="s">
        <v>301</v>
      </c>
      <c r="AG2" s="268" t="s">
        <v>305</v>
      </c>
      <c r="AH2" s="269" t="s">
        <v>306</v>
      </c>
      <c r="AI2" s="265"/>
      <c r="AJ2" s="264" t="s">
        <v>304</v>
      </c>
    </row>
    <row r="3" spans="1:36" s="270" customFormat="1" ht="131.1" customHeight="1">
      <c r="B3" s="261"/>
      <c r="C3" s="268" t="s">
        <v>437</v>
      </c>
      <c r="D3" s="242">
        <f>'Snelle prijsberekening '!B6</f>
        <v>2</v>
      </c>
      <c r="E3" s="243"/>
      <c r="F3" s="244">
        <v>75</v>
      </c>
      <c r="G3" s="245">
        <f>F3*E3</f>
        <v>0</v>
      </c>
      <c r="H3" s="261"/>
      <c r="I3" s="241"/>
      <c r="J3" s="241"/>
      <c r="K3" s="241" t="s">
        <v>438</v>
      </c>
      <c r="L3" s="261"/>
      <c r="M3" s="319" t="s">
        <v>439</v>
      </c>
      <c r="N3" s="241"/>
      <c r="O3" s="241" t="s">
        <v>440</v>
      </c>
      <c r="P3" s="419" t="e">
        <f>(W3-S3)/S3</f>
        <v>#DIV/0!</v>
      </c>
      <c r="Q3" s="419" t="e">
        <f>(AA3-S3)/S3</f>
        <v>#DIV/0!</v>
      </c>
      <c r="R3" s="265"/>
      <c r="S3" s="241"/>
      <c r="T3" s="241"/>
      <c r="U3" s="250">
        <f t="shared" ref="U3:U12" si="0">S3-G3</f>
        <v>0</v>
      </c>
      <c r="V3" s="261"/>
      <c r="W3" s="249"/>
      <c r="X3" s="241"/>
      <c r="Y3" s="250">
        <f>W3-G3</f>
        <v>0</v>
      </c>
      <c r="Z3" s="265"/>
      <c r="AA3" s="249"/>
      <c r="AB3" s="241"/>
      <c r="AC3" s="250">
        <f>AA3-G3</f>
        <v>0</v>
      </c>
      <c r="AD3" s="265"/>
      <c r="AE3" s="241"/>
      <c r="AF3" s="249"/>
      <c r="AG3" s="252"/>
      <c r="AH3" s="253">
        <f>(AF3-AG3)*1.55/'Snelle prijsberekening '!B$6</f>
        <v>0</v>
      </c>
      <c r="AI3" s="265"/>
      <c r="AJ3" s="249"/>
    </row>
    <row r="4" spans="1:36" ht="101.1" customHeight="1">
      <c r="C4" s="308" t="s">
        <v>236</v>
      </c>
      <c r="D4" s="242">
        <f>'Snelle prijsberekening '!B7</f>
        <v>0</v>
      </c>
      <c r="F4" s="244">
        <v>75</v>
      </c>
      <c r="G4" s="245">
        <f>F4*E4</f>
        <v>0</v>
      </c>
      <c r="H4" s="244"/>
      <c r="K4" s="377" t="s">
        <v>441</v>
      </c>
      <c r="M4" s="311" t="s">
        <v>442</v>
      </c>
      <c r="N4" s="324" t="s">
        <v>443</v>
      </c>
      <c r="O4" s="241" t="s">
        <v>444</v>
      </c>
      <c r="P4" s="419" t="e">
        <f t="shared" ref="P4:P67" si="1">(W4-S4)/S4</f>
        <v>#DIV/0!</v>
      </c>
      <c r="Q4" s="419" t="e">
        <f t="shared" ref="Q4:Q67" si="2">(AA4-S4)/S4</f>
        <v>#DIV/0!</v>
      </c>
      <c r="S4" s="249"/>
      <c r="U4" s="250">
        <f t="shared" si="0"/>
        <v>0</v>
      </c>
      <c r="V4" s="250"/>
      <c r="W4" s="249"/>
      <c r="Y4" s="250">
        <f>W4-G4</f>
        <v>0</v>
      </c>
      <c r="Z4" s="251"/>
      <c r="AA4" s="249"/>
      <c r="AC4" s="250">
        <f>AA4-G4</f>
        <v>0</v>
      </c>
      <c r="AF4" s="249"/>
      <c r="AG4" s="252"/>
      <c r="AH4" s="253">
        <f>(AF4-AG4)*1.55/'Snelle prijsberekening '!B$6</f>
        <v>0</v>
      </c>
      <c r="AI4" s="254"/>
      <c r="AJ4" s="249"/>
    </row>
    <row r="5" spans="1:36" ht="57.95" customHeight="1">
      <c r="C5" s="271"/>
      <c r="D5" s="242">
        <f>'Snelle prijsberekening '!B8</f>
        <v>0</v>
      </c>
      <c r="F5" s="244">
        <v>75</v>
      </c>
      <c r="G5" s="245">
        <f t="shared" ref="G5:G12" si="3">F5*E5</f>
        <v>0</v>
      </c>
      <c r="H5" s="244"/>
      <c r="K5" s="247"/>
      <c r="M5" s="311" t="s">
        <v>445</v>
      </c>
      <c r="N5" s="241" t="s">
        <v>446</v>
      </c>
      <c r="P5" s="419" t="e">
        <f t="shared" si="1"/>
        <v>#DIV/0!</v>
      </c>
      <c r="Q5" s="419" t="e">
        <f t="shared" si="2"/>
        <v>#DIV/0!</v>
      </c>
      <c r="S5" s="249"/>
      <c r="U5" s="250">
        <f t="shared" si="0"/>
        <v>0</v>
      </c>
      <c r="W5" s="249"/>
      <c r="Y5" s="250">
        <f t="shared" ref="Y5:Y12" si="4">W5-G5</f>
        <v>0</v>
      </c>
      <c r="AA5" s="249"/>
      <c r="AC5" s="250">
        <f t="shared" ref="AC5:AC12" si="5">AA5-G5</f>
        <v>0</v>
      </c>
      <c r="AF5" s="249"/>
      <c r="AG5" s="252"/>
      <c r="AH5" s="253">
        <f>(AF5-AG5)*1.55/'Snelle prijsberekening '!B$6</f>
        <v>0</v>
      </c>
    </row>
    <row r="6" spans="1:36" ht="57.95" customHeight="1">
      <c r="C6" s="310" t="s">
        <v>237</v>
      </c>
      <c r="D6" s="242">
        <f>'Snelle prijsberekening '!B9</f>
        <v>0</v>
      </c>
      <c r="F6" s="244">
        <v>75</v>
      </c>
      <c r="G6" s="245">
        <f t="shared" si="3"/>
        <v>0</v>
      </c>
      <c r="H6" s="244"/>
      <c r="K6" s="247"/>
      <c r="M6" s="311" t="s">
        <v>447</v>
      </c>
      <c r="N6" s="324"/>
      <c r="P6" s="419" t="e">
        <f t="shared" si="1"/>
        <v>#DIV/0!</v>
      </c>
      <c r="Q6" s="419" t="e">
        <f t="shared" si="2"/>
        <v>#DIV/0!</v>
      </c>
      <c r="S6" s="249"/>
      <c r="U6" s="250">
        <f t="shared" si="0"/>
        <v>0</v>
      </c>
      <c r="W6" s="249"/>
      <c r="Y6" s="250">
        <f t="shared" si="4"/>
        <v>0</v>
      </c>
      <c r="AA6" s="249"/>
      <c r="AC6" s="250">
        <f t="shared" si="5"/>
        <v>0</v>
      </c>
      <c r="AF6" s="249"/>
      <c r="AG6" s="252"/>
      <c r="AH6" s="253">
        <f>(AF6-AG6)*1.55/'Snelle prijsberekening '!B$6</f>
        <v>0</v>
      </c>
    </row>
    <row r="7" spans="1:36" ht="249.95" customHeight="1">
      <c r="C7" s="312" t="s">
        <v>448</v>
      </c>
      <c r="D7" s="242">
        <f>'Snelle prijsberekening '!B10</f>
        <v>0</v>
      </c>
      <c r="F7" s="244">
        <v>70</v>
      </c>
      <c r="G7" s="245">
        <f t="shared" si="3"/>
        <v>0</v>
      </c>
      <c r="H7" s="244"/>
      <c r="K7" s="377" t="s">
        <v>449</v>
      </c>
      <c r="M7" s="313" t="s">
        <v>450</v>
      </c>
      <c r="N7" s="241" t="s">
        <v>451</v>
      </c>
      <c r="O7" s="241" t="s">
        <v>452</v>
      </c>
      <c r="P7" s="419" t="e">
        <f t="shared" si="1"/>
        <v>#DIV/0!</v>
      </c>
      <c r="Q7" s="419" t="e">
        <f t="shared" si="2"/>
        <v>#DIV/0!</v>
      </c>
      <c r="S7" s="249"/>
      <c r="U7" s="250">
        <f t="shared" si="0"/>
        <v>0</v>
      </c>
      <c r="W7" s="249"/>
      <c r="Y7" s="250">
        <f t="shared" si="4"/>
        <v>0</v>
      </c>
      <c r="AA7" s="249"/>
      <c r="AC7" s="250">
        <f t="shared" si="5"/>
        <v>0</v>
      </c>
      <c r="AF7" s="249"/>
      <c r="AG7" s="252"/>
      <c r="AH7" s="253">
        <f>(AF7-AG7)*1.55/'Snelle prijsberekening '!B$6</f>
        <v>0</v>
      </c>
    </row>
    <row r="8" spans="1:36" ht="125.1" customHeight="1">
      <c r="C8" s="271"/>
      <c r="D8" s="242">
        <f>'Snelle prijsberekening '!B11</f>
        <v>0</v>
      </c>
      <c r="F8" s="244">
        <v>75</v>
      </c>
      <c r="G8" s="245">
        <f t="shared" si="3"/>
        <v>0</v>
      </c>
      <c r="H8" s="244"/>
      <c r="K8" s="377" t="s">
        <v>344</v>
      </c>
      <c r="M8" s="313" t="s">
        <v>453</v>
      </c>
      <c r="N8" s="241" t="s">
        <v>454</v>
      </c>
      <c r="O8" s="241" t="s">
        <v>455</v>
      </c>
      <c r="P8" s="419" t="e">
        <f t="shared" si="1"/>
        <v>#DIV/0!</v>
      </c>
      <c r="Q8" s="419" t="e">
        <f t="shared" si="2"/>
        <v>#DIV/0!</v>
      </c>
      <c r="S8" s="249"/>
      <c r="U8" s="250">
        <f t="shared" si="0"/>
        <v>0</v>
      </c>
      <c r="W8" s="249"/>
      <c r="Y8" s="250">
        <f t="shared" si="4"/>
        <v>0</v>
      </c>
      <c r="AA8" s="249"/>
      <c r="AC8" s="250">
        <f t="shared" si="5"/>
        <v>0</v>
      </c>
      <c r="AF8" s="249"/>
      <c r="AG8" s="252"/>
      <c r="AH8" s="253">
        <f>(AF8-AG8)*1.55/'Snelle prijsberekening '!B$6</f>
        <v>0</v>
      </c>
    </row>
    <row r="9" spans="1:36" ht="57.95" customHeight="1">
      <c r="C9" s="314" t="s">
        <v>456</v>
      </c>
      <c r="D9" s="242">
        <f>'Snelle prijsberekening '!B12</f>
        <v>0</v>
      </c>
      <c r="F9" s="244">
        <v>75</v>
      </c>
      <c r="G9" s="245">
        <f t="shared" si="3"/>
        <v>0</v>
      </c>
      <c r="H9" s="244"/>
      <c r="K9" s="247"/>
      <c r="M9" s="315" t="s">
        <v>457</v>
      </c>
      <c r="N9" s="324" t="s">
        <v>458</v>
      </c>
      <c r="P9" s="419" t="e">
        <f t="shared" si="1"/>
        <v>#DIV/0!</v>
      </c>
      <c r="Q9" s="419" t="e">
        <f t="shared" si="2"/>
        <v>#DIV/0!</v>
      </c>
      <c r="S9" s="249"/>
      <c r="U9" s="250">
        <f t="shared" si="0"/>
        <v>0</v>
      </c>
      <c r="W9" s="249"/>
      <c r="Y9" s="250">
        <f t="shared" si="4"/>
        <v>0</v>
      </c>
      <c r="AA9" s="249"/>
      <c r="AC9" s="250">
        <f t="shared" si="5"/>
        <v>0</v>
      </c>
      <c r="AF9" s="249"/>
      <c r="AG9" s="252"/>
      <c r="AH9" s="253">
        <f>(AF9-AG9)*1.55/'Snelle prijsberekening '!B$6</f>
        <v>0</v>
      </c>
    </row>
    <row r="10" spans="1:36" ht="57.95" customHeight="1">
      <c r="C10" s="271"/>
      <c r="D10" s="242">
        <f>'Snelle prijsberekening '!B13</f>
        <v>0</v>
      </c>
      <c r="F10" s="244">
        <v>75</v>
      </c>
      <c r="G10" s="245">
        <f t="shared" si="3"/>
        <v>0</v>
      </c>
      <c r="H10" s="244"/>
      <c r="K10" s="247"/>
      <c r="M10" s="315"/>
      <c r="N10" s="324"/>
      <c r="P10" s="419" t="e">
        <f t="shared" si="1"/>
        <v>#DIV/0!</v>
      </c>
      <c r="Q10" s="419" t="e">
        <f t="shared" si="2"/>
        <v>#DIV/0!</v>
      </c>
      <c r="S10" s="249"/>
      <c r="U10" s="250">
        <f t="shared" si="0"/>
        <v>0</v>
      </c>
      <c r="W10" s="249"/>
      <c r="Y10" s="250">
        <f t="shared" si="4"/>
        <v>0</v>
      </c>
      <c r="AA10" s="249"/>
      <c r="AC10" s="250">
        <f t="shared" si="5"/>
        <v>0</v>
      </c>
      <c r="AF10" s="249"/>
      <c r="AG10" s="252"/>
      <c r="AH10" s="253">
        <f>(AF10-AG10)*1.55/'Snelle prijsberekening '!B$6</f>
        <v>0</v>
      </c>
    </row>
    <row r="11" spans="1:36" ht="57.95" customHeight="1">
      <c r="C11" s="310" t="s">
        <v>403</v>
      </c>
      <c r="D11" s="242">
        <f>'Snelle prijsberekening '!B14</f>
        <v>0</v>
      </c>
      <c r="F11" s="244">
        <v>75</v>
      </c>
      <c r="G11" s="245">
        <f t="shared" si="3"/>
        <v>0</v>
      </c>
      <c r="H11" s="244"/>
      <c r="K11" s="378" t="s">
        <v>459</v>
      </c>
      <c r="M11" s="311" t="s">
        <v>460</v>
      </c>
      <c r="N11" s="324"/>
      <c r="P11" s="419" t="e">
        <f t="shared" si="1"/>
        <v>#DIV/0!</v>
      </c>
      <c r="Q11" s="419" t="e">
        <f t="shared" si="2"/>
        <v>#DIV/0!</v>
      </c>
      <c r="S11" s="249"/>
      <c r="U11" s="250">
        <f t="shared" si="0"/>
        <v>0</v>
      </c>
      <c r="W11" s="249"/>
      <c r="Y11" s="250">
        <f t="shared" si="4"/>
        <v>0</v>
      </c>
      <c r="AA11" s="249"/>
      <c r="AC11" s="250">
        <f t="shared" si="5"/>
        <v>0</v>
      </c>
      <c r="AF11" s="249"/>
      <c r="AG11" s="252"/>
      <c r="AH11" s="253">
        <f>(AF11-AG11)*1.55/'Snelle prijsberekening '!B$6</f>
        <v>0</v>
      </c>
    </row>
    <row r="12" spans="1:36" ht="57.95" customHeight="1">
      <c r="C12" s="271"/>
      <c r="D12" s="242" t="str">
        <f>'Snelle prijsberekening '!B15</f>
        <v>Inkoopprijs</v>
      </c>
      <c r="F12" s="244">
        <v>100</v>
      </c>
      <c r="G12" s="245">
        <f t="shared" si="3"/>
        <v>0</v>
      </c>
      <c r="H12" s="244"/>
      <c r="K12" s="247"/>
      <c r="M12" s="311"/>
      <c r="N12" s="324"/>
      <c r="P12" s="419" t="e">
        <f t="shared" si="1"/>
        <v>#DIV/0!</v>
      </c>
      <c r="Q12" s="419" t="e">
        <f t="shared" si="2"/>
        <v>#DIV/0!</v>
      </c>
      <c r="S12" s="249"/>
      <c r="U12" s="250">
        <f t="shared" si="0"/>
        <v>0</v>
      </c>
      <c r="W12" s="249"/>
      <c r="Y12" s="250">
        <f t="shared" si="4"/>
        <v>0</v>
      </c>
      <c r="AA12" s="249"/>
      <c r="AC12" s="250">
        <f t="shared" si="5"/>
        <v>0</v>
      </c>
      <c r="AF12" s="249"/>
      <c r="AG12" s="252"/>
      <c r="AH12" s="253">
        <f>(AF12-AG12)*1.55/'Snelle prijsberekening '!B$6</f>
        <v>0</v>
      </c>
    </row>
    <row r="13" spans="1:36">
      <c r="C13" s="271"/>
      <c r="D13" s="242"/>
      <c r="F13" s="244"/>
      <c r="G13" s="245"/>
      <c r="H13" s="244"/>
      <c r="K13" s="247"/>
      <c r="P13" s="419" t="e">
        <f t="shared" si="1"/>
        <v>#DIV/0!</v>
      </c>
      <c r="Q13" s="419" t="e">
        <f t="shared" si="2"/>
        <v>#DIV/0!</v>
      </c>
      <c r="S13" s="249"/>
      <c r="U13" s="250"/>
      <c r="W13" s="249"/>
      <c r="Y13" s="250"/>
      <c r="AA13" s="249"/>
      <c r="AC13" s="250"/>
      <c r="AF13" s="249"/>
      <c r="AG13" s="252"/>
      <c r="AH13" s="253">
        <f>(AF13-AG13)*1.55/'Snelle prijsberekening '!B$6</f>
        <v>0</v>
      </c>
    </row>
    <row r="14" spans="1:36">
      <c r="C14" s="243"/>
      <c r="D14" s="242"/>
      <c r="F14" s="244"/>
      <c r="G14" s="245"/>
      <c r="H14" s="244"/>
      <c r="K14" s="247"/>
      <c r="P14" s="419" t="e">
        <f t="shared" si="1"/>
        <v>#DIV/0!</v>
      </c>
      <c r="Q14" s="419" t="e">
        <f t="shared" si="2"/>
        <v>#DIV/0!</v>
      </c>
      <c r="S14" s="249"/>
      <c r="U14" s="250"/>
      <c r="W14" s="249"/>
      <c r="Y14" s="250">
        <f t="shared" ref="Y14:Y30" si="6">W14-G14</f>
        <v>0</v>
      </c>
      <c r="AA14" s="249"/>
      <c r="AC14" s="250">
        <f t="shared" ref="AC14:AC30" si="7">AA14-G14</f>
        <v>0</v>
      </c>
      <c r="AF14" s="249"/>
      <c r="AG14" s="252"/>
      <c r="AH14" s="253">
        <f>(AF14-AG14)*1.55/'Snelle prijsberekening '!B$6</f>
        <v>0</v>
      </c>
    </row>
    <row r="15" spans="1:36" ht="30">
      <c r="A15" s="368" t="s">
        <v>317</v>
      </c>
      <c r="B15" s="293" t="s">
        <v>331</v>
      </c>
      <c r="C15" s="291" t="s">
        <v>326</v>
      </c>
      <c r="D15" s="291" t="s">
        <v>327</v>
      </c>
      <c r="E15" s="292" t="s">
        <v>328</v>
      </c>
      <c r="F15" s="291" t="s">
        <v>224</v>
      </c>
      <c r="G15" s="291" t="s">
        <v>329</v>
      </c>
      <c r="H15" s="291" t="s">
        <v>330</v>
      </c>
      <c r="I15" s="291" t="s">
        <v>389</v>
      </c>
      <c r="J15" s="291"/>
      <c r="K15" s="292"/>
      <c r="L15" s="291"/>
      <c r="M15" s="291"/>
      <c r="N15" s="291"/>
      <c r="O15" s="291"/>
      <c r="P15" s="419" t="e">
        <f t="shared" si="1"/>
        <v>#DIV/0!</v>
      </c>
      <c r="Q15" s="419" t="e">
        <f t="shared" si="2"/>
        <v>#DIV/0!</v>
      </c>
      <c r="S15" s="249"/>
      <c r="U15" s="250"/>
      <c r="W15" s="249"/>
      <c r="Y15" s="250" t="e">
        <f t="shared" si="6"/>
        <v>#VALUE!</v>
      </c>
      <c r="AA15" s="249"/>
      <c r="AC15" s="250" t="e">
        <f t="shared" si="7"/>
        <v>#VALUE!</v>
      </c>
      <c r="AF15" s="249">
        <f t="shared" ref="AF15:AF30" si="8">AA15</f>
        <v>0</v>
      </c>
      <c r="AG15" s="252"/>
      <c r="AH15" s="253">
        <f>(AF15-AG15)*1.55/'Snelle prijsberekening '!B$6</f>
        <v>0</v>
      </c>
    </row>
    <row r="16" spans="1:36" ht="18.75">
      <c r="A16" s="370" t="s">
        <v>396</v>
      </c>
      <c r="B16" s="367"/>
      <c r="C16" s="242"/>
      <c r="E16" s="244"/>
      <c r="F16" s="245"/>
      <c r="G16" s="244"/>
      <c r="H16" s="241"/>
      <c r="K16" s="247"/>
      <c r="P16" s="419" t="e">
        <f t="shared" si="1"/>
        <v>#DIV/0!</v>
      </c>
      <c r="Q16" s="419" t="e">
        <f t="shared" si="2"/>
        <v>#DIV/0!</v>
      </c>
      <c r="S16" s="249"/>
      <c r="U16" s="250"/>
      <c r="W16" s="249"/>
      <c r="Y16" s="250">
        <f t="shared" si="6"/>
        <v>0</v>
      </c>
      <c r="AA16" s="249"/>
      <c r="AC16" s="250">
        <f t="shared" si="7"/>
        <v>0</v>
      </c>
      <c r="AF16" s="249">
        <f t="shared" si="8"/>
        <v>0</v>
      </c>
      <c r="AG16" s="252"/>
      <c r="AH16" s="253">
        <f>(AF16-AG16)*1.55/'Snelle prijsberekening '!B$6</f>
        <v>0</v>
      </c>
    </row>
    <row r="17" spans="1:34" ht="15.75">
      <c r="A17" s="370" t="s">
        <v>397</v>
      </c>
      <c r="C17" s="242"/>
      <c r="E17" s="244"/>
      <c r="F17" s="245"/>
      <c r="G17" s="244"/>
      <c r="H17" s="241"/>
      <c r="K17" s="247"/>
      <c r="P17" s="419" t="e">
        <f t="shared" si="1"/>
        <v>#DIV/0!</v>
      </c>
      <c r="Q17" s="419" t="e">
        <f t="shared" si="2"/>
        <v>#DIV/0!</v>
      </c>
      <c r="S17" s="249"/>
      <c r="U17" s="250"/>
      <c r="W17" s="249"/>
      <c r="Y17" s="250"/>
      <c r="AA17" s="249"/>
      <c r="AC17" s="250"/>
      <c r="AF17" s="249"/>
      <c r="AG17" s="252"/>
      <c r="AH17" s="253">
        <f>(AF17-AG17)*1.55/'Snelle prijsberekening '!B$6</f>
        <v>0</v>
      </c>
    </row>
    <row r="18" spans="1:34" ht="15.75">
      <c r="A18" s="370"/>
      <c r="C18" s="242"/>
      <c r="E18" s="244"/>
      <c r="F18" s="245"/>
      <c r="G18" s="244"/>
      <c r="H18" s="241"/>
      <c r="K18" s="247"/>
      <c r="P18" s="419" t="e">
        <f t="shared" si="1"/>
        <v>#DIV/0!</v>
      </c>
      <c r="Q18" s="419" t="e">
        <f t="shared" si="2"/>
        <v>#DIV/0!</v>
      </c>
      <c r="S18" s="249"/>
      <c r="U18" s="250"/>
      <c r="W18" s="249"/>
      <c r="Y18" s="250"/>
      <c r="AA18" s="249"/>
      <c r="AC18" s="250"/>
      <c r="AF18" s="249"/>
      <c r="AG18" s="252"/>
      <c r="AH18" s="253">
        <f>(AF18-AG18)*1.55/'Snelle prijsberekening '!B$6</f>
        <v>0</v>
      </c>
    </row>
    <row r="19" spans="1:34" ht="30">
      <c r="A19" s="368" t="s">
        <v>381</v>
      </c>
      <c r="B19" s="293" t="s">
        <v>331</v>
      </c>
      <c r="C19" s="291" t="s">
        <v>326</v>
      </c>
      <c r="D19" s="291" t="s">
        <v>327</v>
      </c>
      <c r="E19" s="291" t="s">
        <v>224</v>
      </c>
      <c r="F19" s="291" t="s">
        <v>330</v>
      </c>
      <c r="G19" s="291" t="s">
        <v>389</v>
      </c>
      <c r="H19" s="291"/>
      <c r="I19" s="291"/>
      <c r="J19" s="291"/>
      <c r="K19" s="292"/>
      <c r="L19" s="291"/>
      <c r="M19" s="291"/>
      <c r="N19" s="291"/>
      <c r="O19" s="291"/>
      <c r="P19" s="419" t="e">
        <f t="shared" si="1"/>
        <v>#DIV/0!</v>
      </c>
      <c r="Q19" s="419" t="e">
        <f t="shared" si="2"/>
        <v>#DIV/0!</v>
      </c>
      <c r="S19" s="249"/>
      <c r="U19" s="250"/>
      <c r="W19" s="249"/>
      <c r="Y19" s="250" t="e">
        <f t="shared" ref="Y19:Y20" si="9">W19-G19</f>
        <v>#VALUE!</v>
      </c>
      <c r="AA19" s="249"/>
      <c r="AC19" s="250" t="e">
        <f t="shared" ref="AC19:AC20" si="10">AA19-G19</f>
        <v>#VALUE!</v>
      </c>
      <c r="AF19" s="249">
        <f t="shared" ref="AF19:AF20" si="11">AA19</f>
        <v>0</v>
      </c>
      <c r="AG19" s="252"/>
      <c r="AH19" s="253">
        <f>(AF19-AG19)*1.55/'Snelle prijsberekening '!B$6</f>
        <v>0</v>
      </c>
    </row>
    <row r="20" spans="1:34" ht="18.75">
      <c r="A20" s="370" t="s">
        <v>390</v>
      </c>
      <c r="B20" s="367"/>
      <c r="C20" s="242"/>
      <c r="E20" s="244"/>
      <c r="F20" s="245"/>
      <c r="G20" s="244"/>
      <c r="H20" s="241"/>
      <c r="K20" s="247"/>
      <c r="P20" s="419" t="e">
        <f t="shared" si="1"/>
        <v>#DIV/0!</v>
      </c>
      <c r="Q20" s="419" t="e">
        <f t="shared" si="2"/>
        <v>#DIV/0!</v>
      </c>
      <c r="S20" s="249"/>
      <c r="U20" s="250"/>
      <c r="W20" s="249"/>
      <c r="Y20" s="250">
        <f t="shared" si="9"/>
        <v>0</v>
      </c>
      <c r="AA20" s="249"/>
      <c r="AC20" s="250">
        <f t="shared" si="10"/>
        <v>0</v>
      </c>
      <c r="AF20" s="249">
        <f t="shared" si="11"/>
        <v>0</v>
      </c>
      <c r="AG20" s="252"/>
      <c r="AH20" s="253">
        <f>(AF20-AG20)*1.55/'Snelle prijsberekening '!B$6</f>
        <v>0</v>
      </c>
    </row>
    <row r="21" spans="1:34" ht="15.75">
      <c r="A21" s="370" t="s">
        <v>390</v>
      </c>
      <c r="B21" s="243"/>
      <c r="C21" s="242"/>
      <c r="E21" s="244"/>
      <c r="F21" s="245"/>
      <c r="G21" s="244"/>
      <c r="H21" s="241"/>
      <c r="I21" s="365"/>
      <c r="J21" s="365"/>
      <c r="K21" s="366"/>
      <c r="M21" s="365"/>
      <c r="N21" s="365"/>
      <c r="O21" s="365"/>
      <c r="P21" s="419" t="e">
        <f t="shared" si="1"/>
        <v>#DIV/0!</v>
      </c>
      <c r="Q21" s="419" t="e">
        <f t="shared" si="2"/>
        <v>#DIV/0!</v>
      </c>
      <c r="R21" s="366"/>
      <c r="S21" s="249"/>
      <c r="U21" s="250"/>
      <c r="W21" s="249"/>
      <c r="Y21" s="250"/>
      <c r="AA21" s="249"/>
      <c r="AC21" s="250"/>
      <c r="AF21" s="249"/>
      <c r="AG21" s="252"/>
      <c r="AH21" s="253">
        <f>(AF21-AG21)*1.55/'Snelle prijsberekening '!B$6</f>
        <v>0</v>
      </c>
    </row>
    <row r="22" spans="1:34" ht="15.75">
      <c r="A22" s="371"/>
      <c r="B22" s="243"/>
      <c r="C22" s="242"/>
      <c r="E22" s="244"/>
      <c r="F22" s="245"/>
      <c r="G22" s="244"/>
      <c r="H22" s="241"/>
      <c r="I22" s="365"/>
      <c r="J22" s="365"/>
      <c r="K22" s="366"/>
      <c r="M22" s="365"/>
      <c r="N22" s="365"/>
      <c r="O22" s="365"/>
      <c r="P22" s="419" t="e">
        <f t="shared" si="1"/>
        <v>#DIV/0!</v>
      </c>
      <c r="Q22" s="419" t="e">
        <f t="shared" si="2"/>
        <v>#DIV/0!</v>
      </c>
      <c r="R22" s="366"/>
      <c r="S22" s="249"/>
      <c r="U22" s="250"/>
      <c r="W22" s="249"/>
      <c r="Y22" s="250"/>
      <c r="AA22" s="249"/>
      <c r="AC22" s="250"/>
      <c r="AF22" s="249"/>
      <c r="AG22" s="252"/>
      <c r="AH22" s="253">
        <f>(AF22-AG22)*1.55/'Snelle prijsberekening '!B$6</f>
        <v>0</v>
      </c>
    </row>
    <row r="23" spans="1:34" ht="15.75">
      <c r="A23" s="371"/>
      <c r="B23" s="243"/>
      <c r="C23" s="242"/>
      <c r="E23" s="244"/>
      <c r="F23" s="245"/>
      <c r="G23" s="244"/>
      <c r="H23" s="241"/>
      <c r="I23" s="365"/>
      <c r="J23" s="365"/>
      <c r="K23" s="366"/>
      <c r="M23" s="365"/>
      <c r="N23" s="365"/>
      <c r="O23" s="365"/>
      <c r="P23" s="419" t="e">
        <f t="shared" si="1"/>
        <v>#DIV/0!</v>
      </c>
      <c r="Q23" s="419" t="e">
        <f t="shared" si="2"/>
        <v>#DIV/0!</v>
      </c>
      <c r="R23" s="366"/>
      <c r="S23" s="249"/>
      <c r="U23" s="250"/>
      <c r="W23" s="249"/>
      <c r="Y23" s="250"/>
      <c r="AA23" s="249"/>
      <c r="AC23" s="250"/>
      <c r="AF23" s="249"/>
      <c r="AG23" s="252"/>
      <c r="AH23" s="253">
        <f>(AF23-AG23)*1.55/'Snelle prijsberekening '!B$6</f>
        <v>0</v>
      </c>
    </row>
    <row r="24" spans="1:34" ht="32.25" customHeight="1">
      <c r="A24" s="368" t="s">
        <v>391</v>
      </c>
      <c r="B24" s="293" t="s">
        <v>331</v>
      </c>
      <c r="C24" s="291" t="s">
        <v>394</v>
      </c>
      <c r="D24" s="291" t="s">
        <v>394</v>
      </c>
      <c r="E24" s="292" t="s">
        <v>395</v>
      </c>
      <c r="F24" s="291" t="s">
        <v>224</v>
      </c>
      <c r="G24" s="291" t="s">
        <v>330</v>
      </c>
      <c r="H24" s="291" t="s">
        <v>389</v>
      </c>
      <c r="I24" s="365"/>
      <c r="J24" s="365"/>
      <c r="K24" s="366"/>
      <c r="M24" s="365"/>
      <c r="N24" s="365"/>
      <c r="O24" s="365"/>
      <c r="P24" s="419" t="e">
        <f t="shared" si="1"/>
        <v>#DIV/0!</v>
      </c>
      <c r="Q24" s="419" t="e">
        <f t="shared" si="2"/>
        <v>#DIV/0!</v>
      </c>
      <c r="R24" s="366"/>
      <c r="S24" s="249"/>
      <c r="U24" s="250"/>
      <c r="W24" s="249"/>
      <c r="Y24" s="250"/>
      <c r="AA24" s="249"/>
      <c r="AC24" s="250"/>
      <c r="AF24" s="249"/>
      <c r="AG24" s="252"/>
      <c r="AH24" s="253">
        <f>(AF24-AG24)*1.55/'Snelle prijsberekening '!B$6</f>
        <v>0</v>
      </c>
    </row>
    <row r="25" spans="1:34" ht="15.75">
      <c r="A25" s="370" t="s">
        <v>392</v>
      </c>
      <c r="B25" s="243"/>
      <c r="C25" s="242"/>
      <c r="E25" s="244"/>
      <c r="F25" s="245"/>
      <c r="G25" s="244"/>
      <c r="H25" s="241"/>
      <c r="I25" s="365"/>
      <c r="J25" s="365"/>
      <c r="K25" s="366"/>
      <c r="M25" s="365"/>
      <c r="N25" s="365"/>
      <c r="O25" s="365"/>
      <c r="P25" s="419" t="e">
        <f t="shared" si="1"/>
        <v>#DIV/0!</v>
      </c>
      <c r="Q25" s="419" t="e">
        <f t="shared" si="2"/>
        <v>#DIV/0!</v>
      </c>
      <c r="R25" s="366"/>
      <c r="S25" s="249"/>
      <c r="U25" s="250"/>
      <c r="W25" s="249"/>
      <c r="Y25" s="250"/>
      <c r="AA25" s="249"/>
      <c r="AC25" s="250"/>
      <c r="AF25" s="249"/>
      <c r="AG25" s="252"/>
      <c r="AH25" s="253">
        <f>(AF25-AG25)*1.55/'Snelle prijsberekening '!B$6</f>
        <v>0</v>
      </c>
    </row>
    <row r="26" spans="1:34" ht="15.75">
      <c r="A26" s="370" t="s">
        <v>393</v>
      </c>
      <c r="B26" s="243"/>
      <c r="C26" s="242"/>
      <c r="E26" s="244"/>
      <c r="F26" s="245"/>
      <c r="G26" s="244"/>
      <c r="H26" s="241"/>
      <c r="I26" s="365"/>
      <c r="J26" s="365"/>
      <c r="K26" s="366"/>
      <c r="M26" s="365"/>
      <c r="N26" s="365"/>
      <c r="O26" s="365"/>
      <c r="P26" s="419" t="e">
        <f t="shared" si="1"/>
        <v>#DIV/0!</v>
      </c>
      <c r="Q26" s="419" t="e">
        <f t="shared" si="2"/>
        <v>#DIV/0!</v>
      </c>
      <c r="R26" s="366"/>
      <c r="S26" s="249"/>
      <c r="U26" s="250"/>
      <c r="W26" s="249"/>
      <c r="Y26" s="250"/>
      <c r="AA26" s="249"/>
      <c r="AC26" s="250"/>
      <c r="AF26" s="249"/>
      <c r="AG26" s="252"/>
      <c r="AH26" s="253">
        <f>(AF26-AG26)*1.55/'Snelle prijsberekening '!B$6</f>
        <v>0</v>
      </c>
    </row>
    <row r="27" spans="1:34" ht="15.75">
      <c r="A27" s="369"/>
      <c r="B27" s="290"/>
      <c r="C27" s="243"/>
      <c r="D27" s="242"/>
      <c r="F27" s="244"/>
      <c r="G27" s="245"/>
      <c r="H27" s="244"/>
      <c r="J27" s="365"/>
      <c r="K27" s="366"/>
      <c r="M27" s="365"/>
      <c r="N27" s="365"/>
      <c r="O27" s="365"/>
      <c r="P27" s="419" t="e">
        <f t="shared" si="1"/>
        <v>#DIV/0!</v>
      </c>
      <c r="Q27" s="419" t="e">
        <f t="shared" si="2"/>
        <v>#DIV/0!</v>
      </c>
      <c r="R27" s="366"/>
      <c r="S27" s="249"/>
      <c r="U27" s="250"/>
      <c r="W27" s="249"/>
      <c r="Y27" s="250"/>
      <c r="AA27" s="249"/>
      <c r="AC27" s="250"/>
      <c r="AF27" s="249"/>
      <c r="AG27" s="252"/>
      <c r="AH27" s="253">
        <f>(AF27-AG27)*1.55/'Snelle prijsberekening '!B$6</f>
        <v>0</v>
      </c>
    </row>
    <row r="28" spans="1:34" ht="75">
      <c r="A28" s="372" t="s">
        <v>10</v>
      </c>
      <c r="B28" s="293" t="s">
        <v>331</v>
      </c>
      <c r="C28" s="294" t="s">
        <v>316</v>
      </c>
      <c r="D28" s="295" t="s">
        <v>334</v>
      </c>
      <c r="E28" s="295" t="s">
        <v>332</v>
      </c>
      <c r="F28" s="296" t="s">
        <v>333</v>
      </c>
      <c r="G28" s="297" t="s">
        <v>335</v>
      </c>
      <c r="H28" s="297" t="s">
        <v>336</v>
      </c>
      <c r="I28" s="298" t="s">
        <v>337</v>
      </c>
      <c r="J28" s="298"/>
      <c r="K28" s="296"/>
      <c r="M28" s="297"/>
      <c r="N28" s="297"/>
      <c r="O28" s="297"/>
      <c r="P28" s="419" t="e">
        <f t="shared" si="1"/>
        <v>#DIV/0!</v>
      </c>
      <c r="Q28" s="419" t="e">
        <f t="shared" si="2"/>
        <v>#DIV/0!</v>
      </c>
      <c r="R28" s="298"/>
      <c r="S28" s="249"/>
      <c r="U28" s="250" t="e">
        <f>#REF!-G28</f>
        <v>#REF!</v>
      </c>
      <c r="W28" s="249"/>
      <c r="Y28" s="250" t="e">
        <f t="shared" si="6"/>
        <v>#VALUE!</v>
      </c>
      <c r="AA28" s="249"/>
      <c r="AC28" s="250" t="e">
        <f t="shared" si="7"/>
        <v>#VALUE!</v>
      </c>
      <c r="AF28" s="249">
        <f t="shared" si="8"/>
        <v>0</v>
      </c>
      <c r="AG28" s="252"/>
      <c r="AH28" s="253">
        <f>(AF28-AG28)*1.55/'Snelle prijsberekening '!B$6</f>
        <v>0</v>
      </c>
    </row>
    <row r="29" spans="1:34" ht="15.75">
      <c r="A29" s="369"/>
      <c r="B29" s="290"/>
      <c r="C29" s="243" t="s">
        <v>316</v>
      </c>
      <c r="D29" s="242"/>
      <c r="E29" s="242"/>
      <c r="F29" s="243">
        <f>E29*'Snelle prijsberekening '!B$6</f>
        <v>0</v>
      </c>
      <c r="G29" s="244"/>
      <c r="H29" s="245"/>
      <c r="I29" s="244"/>
      <c r="K29" s="247"/>
      <c r="P29" s="419" t="e">
        <f t="shared" si="1"/>
        <v>#DIV/0!</v>
      </c>
      <c r="Q29" s="419" t="e">
        <f t="shared" si="2"/>
        <v>#DIV/0!</v>
      </c>
      <c r="S29" s="249"/>
      <c r="U29" s="250">
        <f t="shared" ref="U29:U30" si="12">S29-G29</f>
        <v>0</v>
      </c>
      <c r="W29" s="249"/>
      <c r="Y29" s="250">
        <f t="shared" si="6"/>
        <v>0</v>
      </c>
      <c r="AA29" s="249"/>
      <c r="AC29" s="250">
        <f t="shared" si="7"/>
        <v>0</v>
      </c>
      <c r="AF29" s="249">
        <f t="shared" si="8"/>
        <v>0</v>
      </c>
      <c r="AG29" s="252"/>
      <c r="AH29" s="253">
        <f>(AF29-AG29)*1.55/'Snelle prijsberekening '!B$6</f>
        <v>0</v>
      </c>
    </row>
    <row r="30" spans="1:34" ht="15.75">
      <c r="A30" s="369"/>
      <c r="B30" s="290"/>
      <c r="C30" s="243" t="s">
        <v>316</v>
      </c>
      <c r="D30" s="242"/>
      <c r="E30" s="242"/>
      <c r="F30" s="243">
        <f>E30*'Snelle prijsberekening '!B$6</f>
        <v>0</v>
      </c>
      <c r="G30" s="244"/>
      <c r="H30" s="245"/>
      <c r="I30" s="244"/>
      <c r="K30" s="247"/>
      <c r="P30" s="419" t="e">
        <f t="shared" si="1"/>
        <v>#DIV/0!</v>
      </c>
      <c r="Q30" s="419" t="e">
        <f t="shared" si="2"/>
        <v>#DIV/0!</v>
      </c>
      <c r="S30" s="249"/>
      <c r="U30" s="250">
        <f t="shared" si="12"/>
        <v>0</v>
      </c>
      <c r="W30" s="249"/>
      <c r="Y30" s="250">
        <f t="shared" si="6"/>
        <v>0</v>
      </c>
      <c r="AA30" s="249"/>
      <c r="AC30" s="250">
        <f t="shared" si="7"/>
        <v>0</v>
      </c>
      <c r="AF30" s="249">
        <f t="shared" si="8"/>
        <v>0</v>
      </c>
      <c r="AG30" s="252"/>
      <c r="AH30" s="253">
        <f>(AF30-AG30)*1.55/'Snelle prijsberekening '!B$6</f>
        <v>0</v>
      </c>
    </row>
    <row r="31" spans="1:34" ht="15.75">
      <c r="A31" s="369"/>
      <c r="C31" s="243" t="s">
        <v>316</v>
      </c>
      <c r="D31" s="242"/>
      <c r="E31" s="242"/>
      <c r="F31" s="243">
        <f>E31*'Snelle prijsberekening '!B$6</f>
        <v>0</v>
      </c>
      <c r="G31" s="244"/>
      <c r="H31" s="245"/>
      <c r="I31" s="244"/>
      <c r="K31" s="247"/>
      <c r="P31" s="419" t="e">
        <f t="shared" si="1"/>
        <v>#DIV/0!</v>
      </c>
      <c r="Q31" s="419" t="e">
        <f t="shared" si="2"/>
        <v>#DIV/0!</v>
      </c>
      <c r="S31" s="249"/>
      <c r="W31" s="249"/>
      <c r="AA31" s="249"/>
      <c r="AG31" s="252"/>
      <c r="AH31" s="253">
        <f>(AF31-AG31)*1.55/'Snelle prijsberekening '!B$6</f>
        <v>0</v>
      </c>
    </row>
    <row r="32" spans="1:34" ht="15.75">
      <c r="A32" s="369"/>
      <c r="C32" s="243" t="s">
        <v>316</v>
      </c>
      <c r="D32" s="242"/>
      <c r="E32" s="242"/>
      <c r="F32" s="243">
        <f>E32*'Snelle prijsberekening '!B$6</f>
        <v>0</v>
      </c>
      <c r="G32" s="244"/>
      <c r="H32" s="245"/>
      <c r="I32" s="244"/>
      <c r="K32" s="247"/>
      <c r="P32" s="419" t="e">
        <f t="shared" si="1"/>
        <v>#DIV/0!</v>
      </c>
      <c r="Q32" s="419" t="e">
        <f t="shared" si="2"/>
        <v>#DIV/0!</v>
      </c>
      <c r="S32" s="249"/>
      <c r="W32" s="249"/>
      <c r="AA32" s="249"/>
      <c r="AG32" s="252"/>
      <c r="AH32" s="253">
        <f>(AF32-AG32)*1.55/'Snelle prijsberekening '!B$6</f>
        <v>0</v>
      </c>
    </row>
    <row r="33" spans="4:34">
      <c r="D33" s="242"/>
      <c r="F33" s="244"/>
      <c r="G33" s="245"/>
      <c r="H33" s="244"/>
      <c r="K33" s="247"/>
      <c r="P33" s="419" t="e">
        <f t="shared" si="1"/>
        <v>#DIV/0!</v>
      </c>
      <c r="Q33" s="419" t="e">
        <f t="shared" si="2"/>
        <v>#DIV/0!</v>
      </c>
      <c r="S33" s="249"/>
      <c r="W33" s="249"/>
      <c r="AA33" s="249"/>
      <c r="AG33" s="252"/>
      <c r="AH33" s="253">
        <f>(AF33-AG33)*1.55/'Snelle prijsberekening '!B$6</f>
        <v>0</v>
      </c>
    </row>
    <row r="34" spans="4:34">
      <c r="D34" s="242"/>
      <c r="F34" s="244"/>
      <c r="G34" s="245"/>
      <c r="H34" s="244"/>
      <c r="K34" s="247"/>
      <c r="P34" s="419" t="e">
        <f t="shared" si="1"/>
        <v>#DIV/0!</v>
      </c>
      <c r="Q34" s="419" t="e">
        <f t="shared" si="2"/>
        <v>#DIV/0!</v>
      </c>
      <c r="S34" s="249"/>
      <c r="W34" s="249"/>
      <c r="AA34" s="249"/>
      <c r="AG34" s="252"/>
      <c r="AH34" s="253">
        <f>(AF34-AG34)*1.55/'Snelle prijsberekening '!B$6</f>
        <v>0</v>
      </c>
    </row>
    <row r="35" spans="4:34">
      <c r="D35" s="242"/>
      <c r="F35" s="244"/>
      <c r="G35" s="245"/>
      <c r="H35" s="244"/>
      <c r="K35" s="247"/>
      <c r="P35" s="419" t="e">
        <f t="shared" si="1"/>
        <v>#DIV/0!</v>
      </c>
      <c r="Q35" s="419" t="e">
        <f t="shared" si="2"/>
        <v>#DIV/0!</v>
      </c>
      <c r="S35" s="249"/>
      <c r="W35" s="249"/>
      <c r="AA35" s="249"/>
      <c r="AG35" s="252"/>
      <c r="AH35" s="253">
        <f>(AF35-AG35)*1.55/'Snelle prijsberekening '!B$6</f>
        <v>0</v>
      </c>
    </row>
    <row r="36" spans="4:34">
      <c r="D36" s="242"/>
      <c r="F36" s="244"/>
      <c r="G36" s="245"/>
      <c r="H36" s="244"/>
      <c r="K36" s="247"/>
      <c r="P36" s="419" t="e">
        <f t="shared" si="1"/>
        <v>#DIV/0!</v>
      </c>
      <c r="Q36" s="419" t="e">
        <f t="shared" si="2"/>
        <v>#DIV/0!</v>
      </c>
      <c r="S36" s="249"/>
      <c r="W36" s="249"/>
      <c r="AA36" s="249"/>
      <c r="AG36" s="252"/>
      <c r="AH36" s="253">
        <f>(AF36-AG36)*1.55/'Snelle prijsberekening '!B$6</f>
        <v>0</v>
      </c>
    </row>
    <row r="37" spans="4:34">
      <c r="D37" s="242"/>
      <c r="F37" s="244"/>
      <c r="G37" s="245"/>
      <c r="H37" s="244"/>
      <c r="K37" s="247"/>
      <c r="P37" s="419" t="e">
        <f t="shared" si="1"/>
        <v>#DIV/0!</v>
      </c>
      <c r="Q37" s="419" t="e">
        <f t="shared" si="2"/>
        <v>#DIV/0!</v>
      </c>
      <c r="S37" s="249"/>
      <c r="W37" s="249"/>
      <c r="AA37" s="249"/>
      <c r="AG37" s="252"/>
      <c r="AH37" s="253">
        <f>(AF37-AG37)*1.55/'Snelle prijsberekening '!B$6</f>
        <v>0</v>
      </c>
    </row>
    <row r="38" spans="4:34">
      <c r="D38" s="242"/>
      <c r="F38" s="244"/>
      <c r="G38" s="245"/>
      <c r="H38" s="244"/>
      <c r="K38" s="247"/>
      <c r="P38" s="419" t="e">
        <f t="shared" si="1"/>
        <v>#DIV/0!</v>
      </c>
      <c r="Q38" s="419" t="e">
        <f t="shared" si="2"/>
        <v>#DIV/0!</v>
      </c>
      <c r="S38" s="249"/>
      <c r="W38" s="249"/>
      <c r="AA38" s="249"/>
      <c r="AG38" s="252"/>
      <c r="AH38" s="253">
        <f>(AF38-AG38)*1.55/'Snelle prijsberekening '!B$6</f>
        <v>0</v>
      </c>
    </row>
    <row r="39" spans="4:34">
      <c r="D39" s="242"/>
      <c r="F39" s="244"/>
      <c r="G39" s="245"/>
      <c r="H39" s="244"/>
      <c r="K39" s="247"/>
      <c r="P39" s="419" t="e">
        <f t="shared" si="1"/>
        <v>#DIV/0!</v>
      </c>
      <c r="Q39" s="419" t="e">
        <f t="shared" si="2"/>
        <v>#DIV/0!</v>
      </c>
      <c r="S39" s="249"/>
      <c r="W39" s="249"/>
      <c r="AA39" s="249"/>
      <c r="AG39" s="252"/>
      <c r="AH39" s="253">
        <f>(AF39-AG39)*1.55/'Snelle prijsberekening '!B$6</f>
        <v>0</v>
      </c>
    </row>
    <row r="40" spans="4:34">
      <c r="D40" s="242"/>
      <c r="F40" s="244"/>
      <c r="G40" s="245"/>
      <c r="H40" s="244"/>
      <c r="K40" s="247"/>
      <c r="P40" s="419" t="e">
        <f t="shared" si="1"/>
        <v>#DIV/0!</v>
      </c>
      <c r="Q40" s="419" t="e">
        <f t="shared" si="2"/>
        <v>#DIV/0!</v>
      </c>
      <c r="S40" s="249"/>
      <c r="W40" s="249"/>
      <c r="AA40" s="249"/>
      <c r="AG40" s="252"/>
      <c r="AH40" s="253">
        <f>(AF40-AG40)*1.55/'Snelle prijsberekening '!B$6</f>
        <v>0</v>
      </c>
    </row>
    <row r="41" spans="4:34">
      <c r="D41" s="242"/>
      <c r="F41" s="244"/>
      <c r="G41" s="245"/>
      <c r="H41" s="244"/>
      <c r="K41" s="247"/>
      <c r="P41" s="419" t="e">
        <f t="shared" si="1"/>
        <v>#DIV/0!</v>
      </c>
      <c r="Q41" s="419" t="e">
        <f t="shared" si="2"/>
        <v>#DIV/0!</v>
      </c>
      <c r="S41" s="249"/>
      <c r="W41" s="249"/>
      <c r="AA41" s="249"/>
      <c r="AG41" s="252"/>
      <c r="AH41" s="253">
        <f>(AF41-AG41)*1.55/'Snelle prijsberekening '!B$6</f>
        <v>0</v>
      </c>
    </row>
    <row r="42" spans="4:34">
      <c r="D42" s="242"/>
      <c r="F42" s="244"/>
      <c r="G42" s="245"/>
      <c r="H42" s="244"/>
      <c r="K42" s="247"/>
      <c r="P42" s="419" t="e">
        <f t="shared" si="1"/>
        <v>#DIV/0!</v>
      </c>
      <c r="Q42" s="419" t="e">
        <f t="shared" si="2"/>
        <v>#DIV/0!</v>
      </c>
      <c r="W42" s="249"/>
      <c r="AA42" s="249"/>
      <c r="AG42" s="252"/>
      <c r="AH42" s="253">
        <f>(AF42-AG42)*1.55/'Snelle prijsberekening '!B$6</f>
        <v>0</v>
      </c>
    </row>
    <row r="43" spans="4:34">
      <c r="D43" s="242"/>
      <c r="F43" s="244"/>
      <c r="G43" s="245"/>
      <c r="H43" s="244"/>
      <c r="K43" s="247"/>
      <c r="P43" s="419" t="e">
        <f t="shared" si="1"/>
        <v>#DIV/0!</v>
      </c>
      <c r="Q43" s="419" t="e">
        <f t="shared" si="2"/>
        <v>#DIV/0!</v>
      </c>
      <c r="W43" s="249"/>
      <c r="AA43" s="249"/>
      <c r="AG43" s="252"/>
      <c r="AH43" s="253">
        <f>(AF43-AG43)*1.55/'Snelle prijsberekening '!B$6</f>
        <v>0</v>
      </c>
    </row>
    <row r="44" spans="4:34">
      <c r="D44" s="242"/>
      <c r="F44" s="244"/>
      <c r="G44" s="245"/>
      <c r="H44" s="244"/>
      <c r="K44" s="247"/>
      <c r="P44" s="419" t="e">
        <f t="shared" si="1"/>
        <v>#DIV/0!</v>
      </c>
      <c r="Q44" s="419" t="e">
        <f t="shared" si="2"/>
        <v>#DIV/0!</v>
      </c>
      <c r="W44" s="249"/>
      <c r="AA44" s="249"/>
      <c r="AG44" s="252"/>
      <c r="AH44" s="253">
        <f>(AF44-AG44)*1.55/'Snelle prijsberekening '!B$6</f>
        <v>0</v>
      </c>
    </row>
    <row r="45" spans="4:34">
      <c r="D45" s="242"/>
      <c r="F45" s="244"/>
      <c r="G45" s="245"/>
      <c r="H45" s="244"/>
      <c r="K45" s="247"/>
      <c r="P45" s="419" t="e">
        <f t="shared" si="1"/>
        <v>#DIV/0!</v>
      </c>
      <c r="Q45" s="419" t="e">
        <f t="shared" si="2"/>
        <v>#DIV/0!</v>
      </c>
      <c r="W45" s="249"/>
      <c r="AA45" s="249"/>
      <c r="AG45" s="252"/>
      <c r="AH45" s="253">
        <f>(AF45-AG45)*1.55/'Snelle prijsberekening '!B$6</f>
        <v>0</v>
      </c>
    </row>
    <row r="46" spans="4:34">
      <c r="D46" s="242"/>
      <c r="F46" s="244"/>
      <c r="G46" s="245"/>
      <c r="H46" s="244"/>
      <c r="K46" s="247"/>
      <c r="P46" s="419" t="e">
        <f t="shared" si="1"/>
        <v>#DIV/0!</v>
      </c>
      <c r="Q46" s="419" t="e">
        <f t="shared" si="2"/>
        <v>#DIV/0!</v>
      </c>
      <c r="W46" s="249"/>
      <c r="AA46" s="249"/>
      <c r="AG46" s="252"/>
      <c r="AH46" s="253">
        <f>(AF46-AG46)*1.55/'Snelle prijsberekening '!B$6</f>
        <v>0</v>
      </c>
    </row>
    <row r="47" spans="4:34">
      <c r="D47" s="242"/>
      <c r="F47" s="244"/>
      <c r="G47" s="245"/>
      <c r="H47" s="244"/>
      <c r="K47" s="247"/>
      <c r="P47" s="419" t="e">
        <f t="shared" si="1"/>
        <v>#DIV/0!</v>
      </c>
      <c r="Q47" s="419" t="e">
        <f t="shared" si="2"/>
        <v>#DIV/0!</v>
      </c>
      <c r="W47" s="249"/>
      <c r="AA47" s="249"/>
      <c r="AG47" s="252"/>
      <c r="AH47" s="253">
        <f>(AF47-AG47)*1.55/'Snelle prijsberekening '!B$6</f>
        <v>0</v>
      </c>
    </row>
    <row r="48" spans="4:34">
      <c r="D48" s="242"/>
      <c r="F48" s="244"/>
      <c r="G48" s="245"/>
      <c r="H48" s="244"/>
      <c r="K48" s="247"/>
      <c r="P48" s="419" t="e">
        <f t="shared" si="1"/>
        <v>#DIV/0!</v>
      </c>
      <c r="Q48" s="419" t="e">
        <f t="shared" si="2"/>
        <v>#DIV/0!</v>
      </c>
      <c r="W48" s="249"/>
      <c r="AA48" s="249"/>
      <c r="AG48" s="252"/>
      <c r="AH48" s="253">
        <f>(AF48-AG48)*1.55/'Snelle prijsberekening '!B$6</f>
        <v>0</v>
      </c>
    </row>
    <row r="49" spans="4:34">
      <c r="D49" s="242"/>
      <c r="F49" s="244"/>
      <c r="G49" s="245"/>
      <c r="H49" s="244"/>
      <c r="K49" s="247"/>
      <c r="P49" s="419" t="e">
        <f t="shared" si="1"/>
        <v>#DIV/0!</v>
      </c>
      <c r="Q49" s="419" t="e">
        <f t="shared" si="2"/>
        <v>#DIV/0!</v>
      </c>
      <c r="W49" s="249"/>
      <c r="AA49" s="249"/>
      <c r="AG49" s="252"/>
      <c r="AH49" s="253">
        <f>(AF49-AG49)*1.55/'Snelle prijsberekening '!B$6</f>
        <v>0</v>
      </c>
    </row>
    <row r="50" spans="4:34">
      <c r="D50" s="242"/>
      <c r="F50" s="244"/>
      <c r="G50" s="245"/>
      <c r="H50" s="244"/>
      <c r="K50" s="247"/>
      <c r="P50" s="419" t="e">
        <f t="shared" si="1"/>
        <v>#DIV/0!</v>
      </c>
      <c r="Q50" s="419" t="e">
        <f t="shared" si="2"/>
        <v>#DIV/0!</v>
      </c>
      <c r="W50" s="249"/>
      <c r="AA50" s="249"/>
      <c r="AG50" s="252"/>
      <c r="AH50" s="253">
        <f>(AF50-AG50)*1.55/'Snelle prijsberekening '!B$6</f>
        <v>0</v>
      </c>
    </row>
    <row r="51" spans="4:34">
      <c r="D51" s="242"/>
      <c r="F51" s="244"/>
      <c r="G51" s="245"/>
      <c r="H51" s="244"/>
      <c r="K51" s="247"/>
      <c r="P51" s="419" t="e">
        <f t="shared" si="1"/>
        <v>#DIV/0!</v>
      </c>
      <c r="Q51" s="419" t="e">
        <f t="shared" si="2"/>
        <v>#DIV/0!</v>
      </c>
      <c r="W51" s="249"/>
      <c r="AA51" s="249"/>
      <c r="AG51" s="252"/>
      <c r="AH51" s="253">
        <f>(AF51-AG51)*1.55/'Snelle prijsberekening '!B$6</f>
        <v>0</v>
      </c>
    </row>
    <row r="52" spans="4:34">
      <c r="D52" s="242"/>
      <c r="F52" s="244"/>
      <c r="G52" s="245"/>
      <c r="H52" s="244"/>
      <c r="K52" s="247"/>
      <c r="P52" s="419" t="e">
        <f t="shared" si="1"/>
        <v>#DIV/0!</v>
      </c>
      <c r="Q52" s="419" t="e">
        <f t="shared" si="2"/>
        <v>#DIV/0!</v>
      </c>
      <c r="W52" s="249"/>
      <c r="AA52" s="249"/>
      <c r="AG52" s="252"/>
      <c r="AH52" s="253">
        <f>(AF52-AG52)*1.55/'Snelle prijsberekening '!B$6</f>
        <v>0</v>
      </c>
    </row>
    <row r="53" spans="4:34">
      <c r="D53" s="242"/>
      <c r="F53" s="244"/>
      <c r="G53" s="245"/>
      <c r="H53" s="244"/>
      <c r="K53" s="247"/>
      <c r="P53" s="419" t="e">
        <f t="shared" si="1"/>
        <v>#DIV/0!</v>
      </c>
      <c r="Q53" s="419" t="e">
        <f t="shared" si="2"/>
        <v>#DIV/0!</v>
      </c>
      <c r="W53" s="249"/>
      <c r="AA53" s="249"/>
      <c r="AG53" s="252"/>
      <c r="AH53" s="253">
        <f>(AF53-AG53)*1.55/'Snelle prijsberekening '!B$6</f>
        <v>0</v>
      </c>
    </row>
    <row r="54" spans="4:34">
      <c r="D54" s="242"/>
      <c r="F54" s="244"/>
      <c r="G54" s="245"/>
      <c r="H54" s="244"/>
      <c r="K54" s="247"/>
      <c r="P54" s="419" t="e">
        <f t="shared" si="1"/>
        <v>#DIV/0!</v>
      </c>
      <c r="Q54" s="419" t="e">
        <f t="shared" si="2"/>
        <v>#DIV/0!</v>
      </c>
      <c r="W54" s="249"/>
      <c r="AA54" s="249"/>
      <c r="AG54" s="252"/>
      <c r="AH54" s="253">
        <f>(AF54-AG54)*1.55/'Snelle prijsberekening '!B$6</f>
        <v>0</v>
      </c>
    </row>
    <row r="55" spans="4:34">
      <c r="D55" s="242"/>
      <c r="F55" s="244"/>
      <c r="G55" s="245"/>
      <c r="H55" s="244"/>
      <c r="K55" s="247"/>
      <c r="P55" s="419" t="e">
        <f t="shared" si="1"/>
        <v>#DIV/0!</v>
      </c>
      <c r="Q55" s="419" t="e">
        <f t="shared" si="2"/>
        <v>#DIV/0!</v>
      </c>
      <c r="W55" s="249"/>
      <c r="AA55" s="249"/>
      <c r="AG55" s="252"/>
      <c r="AH55" s="253">
        <f>(AF55-AG55)*1.55/'Snelle prijsberekening '!B$6</f>
        <v>0</v>
      </c>
    </row>
    <row r="56" spans="4:34">
      <c r="D56" s="242"/>
      <c r="F56" s="244"/>
      <c r="G56" s="245"/>
      <c r="H56" s="244"/>
      <c r="K56" s="247"/>
      <c r="P56" s="419" t="e">
        <f t="shared" si="1"/>
        <v>#DIV/0!</v>
      </c>
      <c r="Q56" s="419" t="e">
        <f t="shared" si="2"/>
        <v>#DIV/0!</v>
      </c>
      <c r="W56" s="249"/>
      <c r="AA56" s="249"/>
      <c r="AG56" s="252"/>
      <c r="AH56" s="253">
        <f>(AF56-AG56)*1.55/'Snelle prijsberekening '!B$6</f>
        <v>0</v>
      </c>
    </row>
    <row r="57" spans="4:34">
      <c r="D57" s="242"/>
      <c r="F57" s="244"/>
      <c r="G57" s="245"/>
      <c r="H57" s="244"/>
      <c r="K57" s="247"/>
      <c r="P57" s="419" t="e">
        <f t="shared" si="1"/>
        <v>#DIV/0!</v>
      </c>
      <c r="Q57" s="419" t="e">
        <f t="shared" si="2"/>
        <v>#DIV/0!</v>
      </c>
      <c r="W57" s="249"/>
      <c r="AA57" s="249"/>
      <c r="AG57" s="252"/>
      <c r="AH57" s="253">
        <f>(AF57-AG57)*1.55/'Snelle prijsberekening '!B$6</f>
        <v>0</v>
      </c>
    </row>
    <row r="58" spans="4:34">
      <c r="D58" s="242"/>
      <c r="F58" s="244"/>
      <c r="G58" s="245"/>
      <c r="H58" s="244"/>
      <c r="K58" s="247"/>
      <c r="P58" s="419" t="e">
        <f t="shared" si="1"/>
        <v>#DIV/0!</v>
      </c>
      <c r="Q58" s="419" t="e">
        <f t="shared" si="2"/>
        <v>#DIV/0!</v>
      </c>
      <c r="W58" s="249"/>
      <c r="AA58" s="249"/>
      <c r="AG58" s="252"/>
      <c r="AH58" s="253">
        <f>(AF58-AG58)*1.55/'Snelle prijsberekening '!B$6</f>
        <v>0</v>
      </c>
    </row>
    <row r="59" spans="4:34">
      <c r="D59" s="242"/>
      <c r="F59" s="244"/>
      <c r="G59" s="245"/>
      <c r="H59" s="244"/>
      <c r="K59" s="247"/>
      <c r="P59" s="419" t="e">
        <f t="shared" si="1"/>
        <v>#DIV/0!</v>
      </c>
      <c r="Q59" s="419" t="e">
        <f t="shared" si="2"/>
        <v>#DIV/0!</v>
      </c>
      <c r="W59" s="249"/>
      <c r="AA59" s="249"/>
      <c r="AG59" s="252"/>
      <c r="AH59" s="253">
        <f>(AF59-AG59)*1.55/'Snelle prijsberekening '!B$6</f>
        <v>0</v>
      </c>
    </row>
    <row r="60" spans="4:34">
      <c r="D60" s="242"/>
      <c r="F60" s="244"/>
      <c r="G60" s="245"/>
      <c r="H60" s="244"/>
      <c r="K60" s="247"/>
      <c r="P60" s="419" t="e">
        <f t="shared" si="1"/>
        <v>#DIV/0!</v>
      </c>
      <c r="Q60" s="419" t="e">
        <f t="shared" si="2"/>
        <v>#DIV/0!</v>
      </c>
      <c r="W60" s="249"/>
      <c r="AA60" s="249"/>
      <c r="AG60" s="252"/>
      <c r="AH60" s="253">
        <f>(AF60-AG60)*1.55/'Snelle prijsberekening '!B$6</f>
        <v>0</v>
      </c>
    </row>
    <row r="61" spans="4:34">
      <c r="D61" s="242"/>
      <c r="F61" s="244"/>
      <c r="G61" s="245"/>
      <c r="H61" s="244"/>
      <c r="K61" s="247"/>
      <c r="P61" s="419" t="e">
        <f t="shared" si="1"/>
        <v>#DIV/0!</v>
      </c>
      <c r="Q61" s="419" t="e">
        <f t="shared" si="2"/>
        <v>#DIV/0!</v>
      </c>
      <c r="W61" s="249"/>
      <c r="AA61" s="249"/>
      <c r="AG61" s="252"/>
      <c r="AH61" s="253">
        <f>(AF61-AG61)*1.55/'Snelle prijsberekening '!B$6</f>
        <v>0</v>
      </c>
    </row>
    <row r="62" spans="4:34">
      <c r="D62" s="242"/>
      <c r="F62" s="244"/>
      <c r="G62" s="245"/>
      <c r="H62" s="244"/>
      <c r="K62" s="247"/>
      <c r="P62" s="419" t="e">
        <f t="shared" si="1"/>
        <v>#DIV/0!</v>
      </c>
      <c r="Q62" s="419" t="e">
        <f t="shared" si="2"/>
        <v>#DIV/0!</v>
      </c>
      <c r="W62" s="249"/>
      <c r="AA62" s="249"/>
      <c r="AG62" s="252"/>
      <c r="AH62" s="253">
        <f>(AF62-AG62)*1.55/'Snelle prijsberekening '!B$6</f>
        <v>0</v>
      </c>
    </row>
    <row r="63" spans="4:34">
      <c r="D63" s="242"/>
      <c r="F63" s="244"/>
      <c r="G63" s="245"/>
      <c r="H63" s="244"/>
      <c r="K63" s="247"/>
      <c r="P63" s="419" t="e">
        <f t="shared" si="1"/>
        <v>#DIV/0!</v>
      </c>
      <c r="Q63" s="419" t="e">
        <f t="shared" si="2"/>
        <v>#DIV/0!</v>
      </c>
      <c r="W63" s="249"/>
      <c r="AA63" s="249"/>
      <c r="AG63" s="252"/>
      <c r="AH63" s="253">
        <f>(AF63-AG63)*1.55/'Snelle prijsberekening '!B$6</f>
        <v>0</v>
      </c>
    </row>
    <row r="64" spans="4:34">
      <c r="D64" s="242"/>
      <c r="F64" s="244"/>
      <c r="G64" s="245"/>
      <c r="H64" s="244"/>
      <c r="K64" s="247"/>
      <c r="P64" s="419" t="e">
        <f t="shared" si="1"/>
        <v>#DIV/0!</v>
      </c>
      <c r="Q64" s="419" t="e">
        <f t="shared" si="2"/>
        <v>#DIV/0!</v>
      </c>
      <c r="W64" s="249"/>
      <c r="AA64" s="249"/>
      <c r="AG64" s="252"/>
      <c r="AH64" s="253">
        <f>(AF64-AG64)*1.55/'Snelle prijsberekening '!B$6</f>
        <v>0</v>
      </c>
    </row>
    <row r="65" spans="4:34">
      <c r="D65" s="242"/>
      <c r="F65" s="244"/>
      <c r="G65" s="245"/>
      <c r="H65" s="244"/>
      <c r="K65" s="247"/>
      <c r="P65" s="419" t="e">
        <f t="shared" si="1"/>
        <v>#DIV/0!</v>
      </c>
      <c r="Q65" s="419" t="e">
        <f t="shared" si="2"/>
        <v>#DIV/0!</v>
      </c>
      <c r="W65" s="249"/>
      <c r="AA65" s="249"/>
      <c r="AG65" s="252"/>
      <c r="AH65" s="253">
        <f>(AF65-AG65)*1.55/'Snelle prijsberekening '!B$6</f>
        <v>0</v>
      </c>
    </row>
    <row r="66" spans="4:34">
      <c r="D66" s="242"/>
      <c r="F66" s="244"/>
      <c r="G66" s="244"/>
      <c r="H66" s="244"/>
      <c r="K66" s="247"/>
      <c r="P66" s="419" t="e">
        <f t="shared" si="1"/>
        <v>#DIV/0!</v>
      </c>
      <c r="Q66" s="419" t="e">
        <f t="shared" si="2"/>
        <v>#DIV/0!</v>
      </c>
      <c r="W66" s="249"/>
      <c r="AA66" s="249"/>
      <c r="AG66" s="252"/>
      <c r="AH66" s="253">
        <f>(AF66-AG66)*1.55/'Snelle prijsberekening '!B$6</f>
        <v>0</v>
      </c>
    </row>
    <row r="67" spans="4:34">
      <c r="D67" s="242"/>
      <c r="F67" s="244"/>
      <c r="G67" s="244"/>
      <c r="H67" s="244"/>
      <c r="K67" s="247"/>
      <c r="P67" s="419" t="e">
        <f t="shared" si="1"/>
        <v>#DIV/0!</v>
      </c>
      <c r="Q67" s="419" t="e">
        <f t="shared" si="2"/>
        <v>#DIV/0!</v>
      </c>
      <c r="W67" s="249"/>
      <c r="AA67" s="249"/>
      <c r="AG67" s="252"/>
      <c r="AH67" s="253">
        <f>(AF67-AG67)*1.55/'Snelle prijsberekening '!B$6</f>
        <v>0</v>
      </c>
    </row>
    <row r="68" spans="4:34">
      <c r="F68" s="244"/>
      <c r="G68" s="244"/>
      <c r="H68" s="244"/>
      <c r="K68" s="247"/>
      <c r="P68" s="419" t="e">
        <f t="shared" ref="P68:P73" si="13">(W68-S68)/S68</f>
        <v>#DIV/0!</v>
      </c>
      <c r="Q68" s="419" t="e">
        <f t="shared" ref="Q68:Q73" si="14">(AA68-S68)/S68</f>
        <v>#DIV/0!</v>
      </c>
      <c r="W68" s="249"/>
      <c r="AG68" s="252"/>
      <c r="AH68" s="253">
        <f>(AF68-AG68)*1.55/'Snelle prijsberekening '!B$6</f>
        <v>0</v>
      </c>
    </row>
    <row r="69" spans="4:34">
      <c r="F69" s="244"/>
      <c r="G69" s="244"/>
      <c r="H69" s="244"/>
      <c r="K69" s="247"/>
      <c r="P69" s="419" t="e">
        <f t="shared" si="13"/>
        <v>#DIV/0!</v>
      </c>
      <c r="Q69" s="419" t="e">
        <f t="shared" si="14"/>
        <v>#DIV/0!</v>
      </c>
      <c r="W69" s="249"/>
      <c r="AG69" s="252"/>
      <c r="AH69" s="253">
        <f>(AF69-AG69)*1.55/'Snelle prijsberekening '!B$6</f>
        <v>0</v>
      </c>
    </row>
    <row r="70" spans="4:34">
      <c r="F70" s="244"/>
      <c r="G70" s="244"/>
      <c r="H70" s="244"/>
      <c r="K70" s="247"/>
      <c r="P70" s="419" t="e">
        <f t="shared" si="13"/>
        <v>#DIV/0!</v>
      </c>
      <c r="Q70" s="419" t="e">
        <f t="shared" si="14"/>
        <v>#DIV/0!</v>
      </c>
      <c r="W70" s="249"/>
      <c r="AG70" s="252"/>
      <c r="AH70" s="253">
        <f>(AF70-AG70)*1.55/'Snelle prijsberekening '!B$6</f>
        <v>0</v>
      </c>
    </row>
    <row r="71" spans="4:34">
      <c r="F71" s="244"/>
      <c r="G71" s="244"/>
      <c r="H71" s="244"/>
      <c r="P71" s="419" t="e">
        <f t="shared" si="13"/>
        <v>#DIV/0!</v>
      </c>
      <c r="Q71" s="419" t="e">
        <f t="shared" si="14"/>
        <v>#DIV/0!</v>
      </c>
      <c r="W71" s="249"/>
      <c r="AG71" s="252"/>
      <c r="AH71" s="253">
        <f>(AF71-AG71)*1.55/'Snelle prijsberekening '!B$6</f>
        <v>0</v>
      </c>
    </row>
    <row r="72" spans="4:34">
      <c r="F72" s="244"/>
      <c r="G72" s="244"/>
      <c r="H72" s="244"/>
      <c r="P72" s="419" t="e">
        <f t="shared" si="13"/>
        <v>#DIV/0!</v>
      </c>
      <c r="Q72" s="419" t="e">
        <f t="shared" si="14"/>
        <v>#DIV/0!</v>
      </c>
      <c r="W72" s="249"/>
      <c r="AG72" s="252"/>
      <c r="AH72" s="253">
        <f>(AF72-AG72)*1.55/'Snelle prijsberekening '!B$6</f>
        <v>0</v>
      </c>
    </row>
    <row r="73" spans="4:34">
      <c r="F73" s="244"/>
      <c r="G73" s="244"/>
      <c r="H73" s="244"/>
      <c r="P73" s="419" t="e">
        <f t="shared" si="13"/>
        <v>#DIV/0!</v>
      </c>
      <c r="Q73" s="419" t="e">
        <f t="shared" si="14"/>
        <v>#DIV/0!</v>
      </c>
      <c r="W73" s="249"/>
      <c r="AG73" s="252"/>
      <c r="AH73" s="253">
        <f>(AF73-AG73)*1.55/'Snelle prijsberekening '!B$6</f>
        <v>0</v>
      </c>
    </row>
    <row r="74" spans="4:34">
      <c r="F74" s="244"/>
      <c r="G74" s="244"/>
      <c r="H74" s="244"/>
      <c r="W74" s="249"/>
      <c r="AG74" s="252"/>
      <c r="AH74" s="253">
        <f>(AF74-AG74)*1.55/'Snelle prijsberekening '!B$6</f>
        <v>0</v>
      </c>
    </row>
    <row r="75" spans="4:34">
      <c r="F75" s="244"/>
      <c r="G75" s="244"/>
      <c r="H75" s="244"/>
      <c r="W75" s="249"/>
      <c r="AG75" s="252"/>
      <c r="AH75" s="253">
        <f>(AF75-AG75)*1.55/'Snelle prijsberekening '!B$6</f>
        <v>0</v>
      </c>
    </row>
    <row r="76" spans="4:34">
      <c r="F76" s="244"/>
      <c r="G76" s="244"/>
      <c r="H76" s="244"/>
      <c r="P76" s="297"/>
      <c r="Q76" s="297"/>
      <c r="W76" s="249"/>
      <c r="AG76" s="252"/>
      <c r="AH76" s="253">
        <f>(AF76-AG76)*1.55/'Snelle prijsberekening '!B$6</f>
        <v>0</v>
      </c>
    </row>
    <row r="77" spans="4:34">
      <c r="F77" s="244"/>
      <c r="G77" s="244"/>
      <c r="H77" s="244"/>
      <c r="W77" s="249"/>
      <c r="AG77" s="252"/>
      <c r="AH77" s="253">
        <f>(AF77-AG77)*1.55/'Snelle prijsberekening '!B$6</f>
        <v>0</v>
      </c>
    </row>
    <row r="78" spans="4:34">
      <c r="F78" s="244"/>
      <c r="G78" s="244"/>
      <c r="H78" s="244"/>
      <c r="W78" s="249"/>
      <c r="AG78" s="252"/>
      <c r="AH78" s="253">
        <f>(AF78-AG78)*1.55/'Snelle prijsberekening '!B$6</f>
        <v>0</v>
      </c>
    </row>
    <row r="79" spans="4:34">
      <c r="F79" s="244"/>
      <c r="G79" s="244"/>
      <c r="H79" s="244"/>
      <c r="W79" s="249"/>
      <c r="AG79" s="252"/>
      <c r="AH79" s="253">
        <f>(AF79-AG79)*1.55/'Snelle prijsberekening '!B$6</f>
        <v>0</v>
      </c>
    </row>
    <row r="80" spans="4:34">
      <c r="F80" s="244"/>
      <c r="G80" s="244"/>
      <c r="H80" s="244"/>
      <c r="W80" s="249"/>
      <c r="AG80" s="252"/>
      <c r="AH80" s="253">
        <f>(AF80-AG80)*1.55/'Snelle prijsberekening '!B$6</f>
        <v>0</v>
      </c>
    </row>
    <row r="81" spans="6:34">
      <c r="F81" s="244"/>
      <c r="G81" s="244"/>
      <c r="H81" s="244"/>
      <c r="W81" s="249"/>
      <c r="AG81" s="252"/>
      <c r="AH81" s="253">
        <f>(AF81-AG81)*1.55/'Snelle prijsberekening '!B$6</f>
        <v>0</v>
      </c>
    </row>
    <row r="82" spans="6:34">
      <c r="F82" s="244"/>
      <c r="G82" s="244"/>
      <c r="H82" s="244"/>
      <c r="W82" s="249"/>
      <c r="AH82" s="253">
        <f>(AF82-AG82)*1.55/'Snelle prijsberekening '!B$6</f>
        <v>0</v>
      </c>
    </row>
    <row r="83" spans="6:34">
      <c r="F83" s="244"/>
      <c r="G83" s="244"/>
      <c r="H83" s="244"/>
      <c r="W83" s="249"/>
    </row>
    <row r="84" spans="6:34">
      <c r="F84" s="244"/>
      <c r="G84" s="244"/>
      <c r="H84" s="244"/>
      <c r="W84" s="249"/>
    </row>
    <row r="85" spans="6:34">
      <c r="F85" s="244"/>
      <c r="G85" s="244"/>
      <c r="H85" s="244"/>
      <c r="W85" s="249"/>
    </row>
    <row r="86" spans="6:34">
      <c r="F86" s="244"/>
      <c r="G86" s="244"/>
      <c r="H86" s="244"/>
      <c r="W86" s="249"/>
    </row>
    <row r="87" spans="6:34">
      <c r="F87" s="244"/>
      <c r="G87" s="244"/>
      <c r="H87" s="244"/>
      <c r="W87" s="249"/>
    </row>
    <row r="88" spans="6:34">
      <c r="F88" s="244"/>
      <c r="G88" s="244"/>
      <c r="H88" s="244"/>
      <c r="W88" s="249"/>
    </row>
    <row r="89" spans="6:34">
      <c r="F89" s="244"/>
      <c r="G89" s="244"/>
      <c r="H89" s="244"/>
      <c r="W89" s="249"/>
    </row>
    <row r="90" spans="6:34">
      <c r="F90" s="244"/>
      <c r="G90" s="244"/>
      <c r="H90" s="244"/>
      <c r="W90" s="249"/>
    </row>
    <row r="91" spans="6:34">
      <c r="F91" s="244"/>
      <c r="G91" s="244"/>
      <c r="H91" s="244"/>
      <c r="W91" s="249"/>
    </row>
    <row r="92" spans="6:34">
      <c r="F92" s="244"/>
      <c r="G92" s="244"/>
      <c r="H92" s="244"/>
    </row>
    <row r="93" spans="6:34">
      <c r="F93" s="244"/>
      <c r="G93" s="244"/>
      <c r="H93" s="244"/>
    </row>
    <row r="94" spans="6:34">
      <c r="F94" s="244"/>
      <c r="G94" s="244"/>
      <c r="H94" s="244"/>
    </row>
    <row r="95" spans="6:34">
      <c r="F95" s="244"/>
      <c r="G95" s="244"/>
      <c r="H95" s="244"/>
    </row>
    <row r="96" spans="6:34">
      <c r="F96" s="244"/>
      <c r="G96" s="244"/>
      <c r="H96" s="244"/>
    </row>
    <row r="97" spans="6:8">
      <c r="F97" s="244"/>
      <c r="G97" s="244"/>
      <c r="H97" s="244"/>
    </row>
    <row r="98" spans="6:8">
      <c r="F98" s="244">
        <v>0</v>
      </c>
      <c r="G98" s="244"/>
      <c r="H98" s="244"/>
    </row>
    <row r="99" spans="6:8">
      <c r="F99" s="244">
        <v>0</v>
      </c>
      <c r="G99" s="244"/>
      <c r="H99" s="244"/>
    </row>
    <row r="100" spans="6:8">
      <c r="F100" s="244">
        <v>0</v>
      </c>
      <c r="G100" s="244"/>
      <c r="H100" s="244"/>
    </row>
    <row r="101" spans="6:8">
      <c r="F101" s="244">
        <v>0</v>
      </c>
      <c r="G101" s="244"/>
      <c r="H101" s="244"/>
    </row>
    <row r="102" spans="6:8">
      <c r="F102" s="244">
        <v>0</v>
      </c>
      <c r="G102" s="244"/>
      <c r="H102" s="244"/>
    </row>
    <row r="103" spans="6:8">
      <c r="F103" s="244">
        <v>0</v>
      </c>
      <c r="G103" s="244"/>
      <c r="H103" s="244"/>
    </row>
    <row r="104" spans="6:8">
      <c r="F104" s="244">
        <v>0</v>
      </c>
      <c r="G104" s="244"/>
      <c r="H104" s="244"/>
    </row>
    <row r="105" spans="6:8">
      <c r="F105" s="244">
        <v>0</v>
      </c>
      <c r="G105" s="244"/>
      <c r="H105" s="244"/>
    </row>
    <row r="106" spans="6:8">
      <c r="F106" s="244">
        <v>0</v>
      </c>
      <c r="G106" s="244"/>
      <c r="H106" s="244"/>
    </row>
    <row r="107" spans="6:8">
      <c r="F107" s="244">
        <v>0</v>
      </c>
      <c r="G107" s="244"/>
      <c r="H107" s="244"/>
    </row>
    <row r="108" spans="6:8">
      <c r="F108" s="244">
        <v>0</v>
      </c>
      <c r="G108" s="244"/>
      <c r="H108" s="244"/>
    </row>
  </sheetData>
  <mergeCells count="7">
    <mergeCell ref="AE1:AH1"/>
    <mergeCell ref="B1:G1"/>
    <mergeCell ref="I1:J1"/>
    <mergeCell ref="M1:O1"/>
    <mergeCell ref="S1:U1"/>
    <mergeCell ref="W1:Y1"/>
    <mergeCell ref="AA1:AC1"/>
  </mergeCells>
  <hyperlinks>
    <hyperlink ref="N4" r:id="rId1" xr:uid="{237316AF-F780-427D-A37F-7E5A8DB15CF9}"/>
    <hyperlink ref="N9" r:id="rId2" xr:uid="{A718CDFC-99EC-4864-8CF6-63A95751364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D7ED5-158F-47B3-AC2D-294D430A1220}">
  <sheetPr>
    <tabColor theme="5" tint="0.39997558519241921"/>
  </sheetPr>
  <dimension ref="A1:AJ116"/>
  <sheetViews>
    <sheetView topLeftCell="M1" workbookViewId="0">
      <selection activeCell="P2" sqref="P2"/>
    </sheetView>
  </sheetViews>
  <sheetFormatPr defaultColWidth="9.140625" defaultRowHeight="15"/>
  <cols>
    <col min="1" max="1" width="23.7109375" customWidth="1"/>
    <col min="3" max="3" width="23.140625" customWidth="1"/>
    <col min="4" max="4" width="18.140625" customWidth="1"/>
    <col min="5" max="5" width="19.5703125" customWidth="1"/>
    <col min="6" max="6" width="20.140625" customWidth="1"/>
    <col min="7" max="7" width="16.85546875" customWidth="1"/>
    <col min="8" max="8" width="13.140625" customWidth="1"/>
    <col min="9" max="9" width="12" customWidth="1"/>
    <col min="10" max="10" width="56.85546875" customWidth="1"/>
    <col min="11" max="11" width="15.5703125" customWidth="1"/>
    <col min="13" max="13" width="31" customWidth="1"/>
    <col min="14" max="14" width="36.5703125" customWidth="1"/>
    <col min="15" max="15" width="21.5703125" customWidth="1"/>
    <col min="16" max="17" width="14.7109375" style="241" customWidth="1"/>
    <col min="19" max="19" width="22.28515625" customWidth="1"/>
    <col min="20" max="20" width="17.42578125" customWidth="1"/>
    <col min="21" max="21" width="18" customWidth="1"/>
    <col min="22" max="22" width="20.42578125" customWidth="1"/>
    <col min="23" max="23" width="20.85546875" customWidth="1"/>
    <col min="24" max="24" width="17.140625" customWidth="1"/>
    <col min="27" max="27" width="21.42578125" customWidth="1"/>
    <col min="28" max="28" width="17.42578125" customWidth="1"/>
  </cols>
  <sheetData>
    <row r="1" spans="1:36" ht="31.5">
      <c r="A1" s="379"/>
      <c r="B1" s="705" t="s">
        <v>292</v>
      </c>
      <c r="C1" s="706"/>
      <c r="D1" s="706"/>
      <c r="E1" s="706"/>
      <c r="F1" s="706"/>
      <c r="G1" s="707"/>
      <c r="H1" s="256"/>
      <c r="I1" s="708" t="s">
        <v>295</v>
      </c>
      <c r="J1" s="709"/>
      <c r="K1" s="237"/>
      <c r="L1" s="257"/>
      <c r="M1" s="710" t="s">
        <v>302</v>
      </c>
      <c r="N1" s="711"/>
      <c r="O1" s="712"/>
      <c r="P1" s="237"/>
      <c r="Q1" s="237"/>
      <c r="R1" s="238"/>
      <c r="S1" s="713" t="s">
        <v>310</v>
      </c>
      <c r="T1" s="714"/>
      <c r="U1" s="715"/>
      <c r="V1" s="258"/>
      <c r="W1" s="716" t="s">
        <v>308</v>
      </c>
      <c r="X1" s="717"/>
      <c r="Y1" s="718"/>
      <c r="Z1" s="259"/>
      <c r="AA1" s="719" t="s">
        <v>286</v>
      </c>
      <c r="AB1" s="720"/>
      <c r="AC1" s="721"/>
      <c r="AD1" s="259"/>
      <c r="AE1" s="702" t="s">
        <v>300</v>
      </c>
      <c r="AF1" s="703"/>
      <c r="AG1" s="703"/>
      <c r="AH1" s="704"/>
      <c r="AI1" s="239"/>
      <c r="AJ1" s="260" t="s">
        <v>307</v>
      </c>
    </row>
    <row r="2" spans="1:36" ht="102">
      <c r="A2" s="368" t="s">
        <v>9</v>
      </c>
      <c r="B2" s="261" t="s">
        <v>290</v>
      </c>
      <c r="C2" s="261" t="s">
        <v>125</v>
      </c>
      <c r="D2" s="261" t="s">
        <v>118</v>
      </c>
      <c r="E2" s="261" t="s">
        <v>117</v>
      </c>
      <c r="F2" s="261" t="s">
        <v>311</v>
      </c>
      <c r="G2" s="261" t="s">
        <v>312</v>
      </c>
      <c r="H2" s="261"/>
      <c r="I2" s="262" t="s">
        <v>293</v>
      </c>
      <c r="J2" s="262" t="s">
        <v>294</v>
      </c>
      <c r="K2" s="262" t="s">
        <v>296</v>
      </c>
      <c r="L2" s="261"/>
      <c r="M2" s="263" t="s">
        <v>298</v>
      </c>
      <c r="N2" s="264" t="s">
        <v>368</v>
      </c>
      <c r="O2" s="263" t="s">
        <v>303</v>
      </c>
      <c r="P2" s="263" t="s">
        <v>585</v>
      </c>
      <c r="Q2" s="263" t="s">
        <v>586</v>
      </c>
      <c r="R2" s="265"/>
      <c r="S2" s="266" t="s">
        <v>313</v>
      </c>
      <c r="T2" s="266" t="s">
        <v>314</v>
      </c>
      <c r="U2" s="266" t="s">
        <v>299</v>
      </c>
      <c r="V2" s="261"/>
      <c r="W2" s="267" t="s">
        <v>224</v>
      </c>
      <c r="X2" s="267" t="s">
        <v>297</v>
      </c>
      <c r="Y2" s="267" t="s">
        <v>299</v>
      </c>
      <c r="Z2" s="265"/>
      <c r="AA2" s="263" t="s">
        <v>224</v>
      </c>
      <c r="AB2" s="263" t="s">
        <v>297</v>
      </c>
      <c r="AC2" s="263" t="s">
        <v>299</v>
      </c>
      <c r="AD2" s="265"/>
      <c r="AE2" s="268" t="s">
        <v>315</v>
      </c>
      <c r="AF2" s="268" t="s">
        <v>301</v>
      </c>
      <c r="AG2" s="268" t="s">
        <v>305</v>
      </c>
      <c r="AH2" s="269" t="s">
        <v>306</v>
      </c>
      <c r="AI2" s="265"/>
      <c r="AJ2" s="264" t="s">
        <v>304</v>
      </c>
    </row>
    <row r="3" spans="1:36">
      <c r="A3" s="56"/>
      <c r="B3" s="240"/>
      <c r="C3" s="308" t="s">
        <v>240</v>
      </c>
      <c r="D3" s="242">
        <f>'Snelle prijsberekening '!B$6</f>
        <v>2</v>
      </c>
      <c r="E3" s="243"/>
      <c r="F3" s="244">
        <v>75</v>
      </c>
      <c r="G3" s="245">
        <f>F3*E3</f>
        <v>0</v>
      </c>
      <c r="H3" s="244"/>
      <c r="I3" s="241"/>
      <c r="J3" s="241" t="s">
        <v>353</v>
      </c>
      <c r="K3" s="247" t="e">
        <f>#REF!</f>
        <v>#REF!</v>
      </c>
      <c r="L3" s="241"/>
      <c r="M3" s="309"/>
      <c r="N3" s="324"/>
      <c r="O3" s="241"/>
      <c r="P3" s="419" t="e">
        <f>(W3-S3)/S3</f>
        <v>#DIV/0!</v>
      </c>
      <c r="Q3" s="419" t="e">
        <f>(AA3-S3)/S3</f>
        <v>#DIV/0!</v>
      </c>
      <c r="R3" s="247"/>
      <c r="S3" s="249"/>
      <c r="T3" s="241"/>
      <c r="U3" s="250">
        <f>S3-G3</f>
        <v>0</v>
      </c>
      <c r="V3" s="250"/>
      <c r="W3" s="249"/>
      <c r="X3" s="241"/>
      <c r="Y3" s="250">
        <f>W3-G3</f>
        <v>0</v>
      </c>
      <c r="Z3" s="251"/>
      <c r="AA3" s="249"/>
      <c r="AB3" s="241"/>
      <c r="AC3" s="250">
        <f>AA3-G3</f>
        <v>0</v>
      </c>
      <c r="AD3" s="247"/>
      <c r="AE3" s="241"/>
      <c r="AF3" s="249">
        <f>AA3</f>
        <v>0</v>
      </c>
      <c r="AG3" s="252"/>
      <c r="AH3" s="253">
        <f>(AF3-AG3)*1.55/'Snelle prijsberekening '!B$6</f>
        <v>0</v>
      </c>
      <c r="AI3" s="254"/>
      <c r="AJ3" s="249"/>
    </row>
    <row r="4" spans="1:36">
      <c r="A4" s="56"/>
      <c r="B4" s="240"/>
      <c r="C4" s="271"/>
      <c r="D4" s="242">
        <f>'Snelle prijsberekening '!B$6</f>
        <v>2</v>
      </c>
      <c r="E4" s="243"/>
      <c r="F4" s="244">
        <v>75</v>
      </c>
      <c r="G4" s="245">
        <f t="shared" ref="G4:G58" si="0">F4*E4</f>
        <v>0</v>
      </c>
      <c r="H4" s="244"/>
      <c r="I4" s="241"/>
      <c r="J4" s="241" t="s">
        <v>353</v>
      </c>
      <c r="K4" s="247" t="e">
        <f>#REF!</f>
        <v>#REF!</v>
      </c>
      <c r="L4" s="241"/>
      <c r="M4" s="309"/>
      <c r="N4" s="324"/>
      <c r="O4" s="241"/>
      <c r="P4" s="419" t="e">
        <f t="shared" ref="P4:P67" si="1">(W4-S4)/S4</f>
        <v>#DIV/0!</v>
      </c>
      <c r="Q4" s="419" t="e">
        <f t="shared" ref="Q4:Q67" si="2">(AA4-S4)/S4</f>
        <v>#DIV/0!</v>
      </c>
      <c r="R4" s="247"/>
      <c r="S4" s="249"/>
      <c r="T4" s="241"/>
      <c r="U4" s="250">
        <f t="shared" ref="U4:U58" si="3">S4-G4</f>
        <v>0</v>
      </c>
      <c r="V4" s="241"/>
      <c r="W4" s="249"/>
      <c r="X4" s="241"/>
      <c r="Y4" s="250">
        <f t="shared" ref="Y4:Y58" si="4">W4-G4</f>
        <v>0</v>
      </c>
      <c r="Z4" s="247"/>
      <c r="AA4" s="249"/>
      <c r="AB4" s="241"/>
      <c r="AC4" s="250">
        <f t="shared" ref="AC4:AC58" si="5">AA4-G4</f>
        <v>0</v>
      </c>
      <c r="AD4" s="247"/>
      <c r="AE4" s="241"/>
      <c r="AF4" s="249">
        <f t="shared" ref="AF4:AF65" si="6">AA4</f>
        <v>0</v>
      </c>
      <c r="AG4" s="252"/>
      <c r="AH4" s="253">
        <f>(AF4-AG4)*1.55/'Snelle prijsberekening '!B$6</f>
        <v>0</v>
      </c>
      <c r="AI4" s="247"/>
      <c r="AJ4" s="241"/>
    </row>
    <row r="5" spans="1:36">
      <c r="A5" s="56"/>
      <c r="B5" s="240"/>
      <c r="C5" s="271"/>
      <c r="D5" s="242">
        <f>'Snelle prijsberekening '!B$6</f>
        <v>2</v>
      </c>
      <c r="E5" s="243"/>
      <c r="F5" s="244">
        <v>75</v>
      </c>
      <c r="G5" s="245">
        <f t="shared" si="0"/>
        <v>0</v>
      </c>
      <c r="H5" s="244"/>
      <c r="I5" s="241"/>
      <c r="J5" s="241" t="s">
        <v>364</v>
      </c>
      <c r="K5" s="247" t="e">
        <f>#REF!</f>
        <v>#REF!</v>
      </c>
      <c r="L5" s="241"/>
      <c r="M5" s="309"/>
      <c r="N5" s="324"/>
      <c r="O5" s="241"/>
      <c r="P5" s="419" t="e">
        <f t="shared" si="1"/>
        <v>#DIV/0!</v>
      </c>
      <c r="Q5" s="419" t="e">
        <f t="shared" si="2"/>
        <v>#DIV/0!</v>
      </c>
      <c r="R5" s="247"/>
      <c r="S5" s="249"/>
      <c r="T5" s="241"/>
      <c r="U5" s="250">
        <f t="shared" si="3"/>
        <v>0</v>
      </c>
      <c r="V5" s="241"/>
      <c r="W5" s="249"/>
      <c r="X5" s="241"/>
      <c r="Y5" s="250">
        <f t="shared" si="4"/>
        <v>0</v>
      </c>
      <c r="Z5" s="247"/>
      <c r="AA5" s="249"/>
      <c r="AB5" s="241"/>
      <c r="AC5" s="250">
        <f t="shared" si="5"/>
        <v>0</v>
      </c>
      <c r="AD5" s="247"/>
      <c r="AE5" s="241"/>
      <c r="AF5" s="249"/>
      <c r="AG5" s="252"/>
      <c r="AH5" s="253">
        <f>(AF5-AG5)*1.55/'Snelle prijsberekening '!B$6</f>
        <v>0</v>
      </c>
      <c r="AI5" s="247"/>
      <c r="AJ5" s="241"/>
    </row>
    <row r="6" spans="1:36">
      <c r="A6" s="56"/>
      <c r="B6" s="240"/>
      <c r="C6" s="271"/>
      <c r="D6" s="242">
        <f>'Snelle prijsberekening '!B$6</f>
        <v>2</v>
      </c>
      <c r="E6" s="243"/>
      <c r="F6" s="244">
        <v>75</v>
      </c>
      <c r="G6" s="245">
        <f t="shared" si="0"/>
        <v>0</v>
      </c>
      <c r="H6" s="244"/>
      <c r="I6" s="241"/>
      <c r="J6" s="241" t="s">
        <v>357</v>
      </c>
      <c r="K6" s="247" t="e">
        <f>#REF!</f>
        <v>#REF!</v>
      </c>
      <c r="L6" s="241"/>
      <c r="M6" s="309"/>
      <c r="N6" s="324"/>
      <c r="O6" s="241"/>
      <c r="P6" s="419" t="e">
        <f t="shared" si="1"/>
        <v>#DIV/0!</v>
      </c>
      <c r="Q6" s="419" t="e">
        <f t="shared" si="2"/>
        <v>#DIV/0!</v>
      </c>
      <c r="R6" s="247"/>
      <c r="S6" s="249"/>
      <c r="T6" s="241"/>
      <c r="U6" s="250">
        <f t="shared" si="3"/>
        <v>0</v>
      </c>
      <c r="V6" s="241"/>
      <c r="W6" s="249"/>
      <c r="X6" s="241"/>
      <c r="Y6" s="250">
        <f t="shared" si="4"/>
        <v>0</v>
      </c>
      <c r="Z6" s="247"/>
      <c r="AA6" s="249"/>
      <c r="AB6" s="241"/>
      <c r="AC6" s="250">
        <f t="shared" si="5"/>
        <v>0</v>
      </c>
      <c r="AD6" s="247"/>
      <c r="AE6" s="241"/>
      <c r="AF6" s="249"/>
      <c r="AG6" s="252"/>
      <c r="AH6" s="253">
        <f>(AF6-AG6)*1.55/'Snelle prijsberekening '!B$6</f>
        <v>0</v>
      </c>
      <c r="AI6" s="247"/>
      <c r="AJ6" s="241"/>
    </row>
    <row r="7" spans="1:36">
      <c r="A7" s="56"/>
      <c r="B7" s="240"/>
      <c r="C7" s="271"/>
      <c r="D7" s="242">
        <f>'Snelle prijsberekening '!B$6</f>
        <v>2</v>
      </c>
      <c r="E7" s="243"/>
      <c r="F7" s="244">
        <v>100</v>
      </c>
      <c r="G7" s="245">
        <f t="shared" si="0"/>
        <v>0</v>
      </c>
      <c r="H7" s="244"/>
      <c r="I7" s="241"/>
      <c r="J7" s="241" t="s">
        <v>349</v>
      </c>
      <c r="K7" s="247" t="e">
        <f>#REF!</f>
        <v>#REF!</v>
      </c>
      <c r="L7" s="241"/>
      <c r="M7" s="309"/>
      <c r="N7" s="324"/>
      <c r="O7" s="241"/>
      <c r="P7" s="419" t="e">
        <f t="shared" si="1"/>
        <v>#DIV/0!</v>
      </c>
      <c r="Q7" s="419" t="e">
        <f t="shared" si="2"/>
        <v>#DIV/0!</v>
      </c>
      <c r="R7" s="247"/>
      <c r="S7" s="249"/>
      <c r="T7" s="241"/>
      <c r="U7" s="250">
        <f t="shared" si="3"/>
        <v>0</v>
      </c>
      <c r="V7" s="241"/>
      <c r="W7" s="249"/>
      <c r="X7" s="241"/>
      <c r="Y7" s="250">
        <f t="shared" si="4"/>
        <v>0</v>
      </c>
      <c r="Z7" s="247"/>
      <c r="AA7" s="249"/>
      <c r="AB7" s="241"/>
      <c r="AC7" s="250">
        <f t="shared" si="5"/>
        <v>0</v>
      </c>
      <c r="AD7" s="247"/>
      <c r="AE7" s="241"/>
      <c r="AF7" s="249"/>
      <c r="AG7" s="252"/>
      <c r="AH7" s="253">
        <f>(AF7-AG7)*1.55/'Snelle prijsberekening '!B$6</f>
        <v>0</v>
      </c>
      <c r="AI7" s="247"/>
      <c r="AJ7" s="241"/>
    </row>
    <row r="8" spans="1:36">
      <c r="A8" s="56"/>
      <c r="B8" s="240"/>
      <c r="C8" s="310" t="s">
        <v>339</v>
      </c>
      <c r="D8" s="242">
        <f>'Snelle prijsberekening '!B$6</f>
        <v>2</v>
      </c>
      <c r="E8" s="243"/>
      <c r="F8" s="244">
        <v>75</v>
      </c>
      <c r="G8" s="245">
        <f t="shared" si="0"/>
        <v>0</v>
      </c>
      <c r="H8" s="244"/>
      <c r="I8" s="241"/>
      <c r="J8" s="241" t="s">
        <v>365</v>
      </c>
      <c r="K8" s="247" t="s">
        <v>40</v>
      </c>
      <c r="L8" s="241"/>
      <c r="M8" s="311"/>
      <c r="N8" s="324"/>
      <c r="O8" s="241"/>
      <c r="P8" s="419" t="e">
        <f t="shared" si="1"/>
        <v>#DIV/0!</v>
      </c>
      <c r="Q8" s="419" t="e">
        <f t="shared" si="2"/>
        <v>#DIV/0!</v>
      </c>
      <c r="R8" s="247"/>
      <c r="S8" s="249"/>
      <c r="T8" s="241"/>
      <c r="U8" s="250">
        <f t="shared" si="3"/>
        <v>0</v>
      </c>
      <c r="V8" s="241"/>
      <c r="W8" s="249"/>
      <c r="X8" s="241"/>
      <c r="Y8" s="250">
        <f t="shared" si="4"/>
        <v>0</v>
      </c>
      <c r="Z8" s="247"/>
      <c r="AA8" s="249"/>
      <c r="AB8" s="241"/>
      <c r="AC8" s="250">
        <f t="shared" si="5"/>
        <v>0</v>
      </c>
      <c r="AD8" s="247"/>
      <c r="AE8" s="241"/>
      <c r="AF8" s="249">
        <f t="shared" si="6"/>
        <v>0</v>
      </c>
      <c r="AG8" s="252"/>
      <c r="AH8" s="253">
        <f>(AF8-AG8)*1.55/'Snelle prijsberekening '!B$6</f>
        <v>0</v>
      </c>
      <c r="AI8" s="247"/>
      <c r="AJ8" s="241"/>
    </row>
    <row r="9" spans="1:36">
      <c r="A9" s="56"/>
      <c r="B9" s="240"/>
      <c r="C9" s="271"/>
      <c r="D9" s="242">
        <f>'Snelle prijsberekening '!B$6</f>
        <v>2</v>
      </c>
      <c r="E9" s="243"/>
      <c r="F9" s="244">
        <v>75</v>
      </c>
      <c r="G9" s="245">
        <f t="shared" si="0"/>
        <v>0</v>
      </c>
      <c r="H9" s="244"/>
      <c r="I9" s="241"/>
      <c r="J9" s="241" t="s">
        <v>366</v>
      </c>
      <c r="K9" s="247" t="s">
        <v>40</v>
      </c>
      <c r="L9" s="241"/>
      <c r="M9" s="311"/>
      <c r="N9" s="324"/>
      <c r="O9" s="241"/>
      <c r="P9" s="419" t="e">
        <f t="shared" si="1"/>
        <v>#DIV/0!</v>
      </c>
      <c r="Q9" s="419" t="e">
        <f t="shared" si="2"/>
        <v>#DIV/0!</v>
      </c>
      <c r="R9" s="247"/>
      <c r="S9" s="249"/>
      <c r="T9" s="241"/>
      <c r="U9" s="250">
        <f t="shared" si="3"/>
        <v>0</v>
      </c>
      <c r="V9" s="241"/>
      <c r="W9" s="249"/>
      <c r="X9" s="241"/>
      <c r="Y9" s="250">
        <f t="shared" si="4"/>
        <v>0</v>
      </c>
      <c r="Z9" s="247"/>
      <c r="AA9" s="249"/>
      <c r="AB9" s="241"/>
      <c r="AC9" s="250">
        <f t="shared" si="5"/>
        <v>0</v>
      </c>
      <c r="AD9" s="247"/>
      <c r="AE9" s="241"/>
      <c r="AF9" s="249">
        <f t="shared" si="6"/>
        <v>0</v>
      </c>
      <c r="AG9" s="252"/>
      <c r="AH9" s="253">
        <f>(AF9-AG9)*1.55/'Snelle prijsberekening '!B$6</f>
        <v>0</v>
      </c>
      <c r="AI9" s="247"/>
      <c r="AJ9" s="241"/>
    </row>
    <row r="10" spans="1:36">
      <c r="A10" s="56"/>
      <c r="B10" s="240"/>
      <c r="C10" s="271"/>
      <c r="D10" s="242">
        <f>'Snelle prijsberekening '!B$6</f>
        <v>2</v>
      </c>
      <c r="E10" s="243"/>
      <c r="F10" s="244">
        <v>90</v>
      </c>
      <c r="G10" s="245">
        <f t="shared" si="0"/>
        <v>0</v>
      </c>
      <c r="H10" s="244"/>
      <c r="I10" s="241"/>
      <c r="J10" s="241" t="s">
        <v>367</v>
      </c>
      <c r="K10" s="247" t="s">
        <v>40</v>
      </c>
      <c r="L10" s="241"/>
      <c r="M10" s="311"/>
      <c r="N10" s="324"/>
      <c r="O10" s="241"/>
      <c r="P10" s="419" t="e">
        <f t="shared" si="1"/>
        <v>#DIV/0!</v>
      </c>
      <c r="Q10" s="419" t="e">
        <f t="shared" si="2"/>
        <v>#DIV/0!</v>
      </c>
      <c r="R10" s="247"/>
      <c r="S10" s="249"/>
      <c r="T10" s="241"/>
      <c r="U10" s="250">
        <f t="shared" si="3"/>
        <v>0</v>
      </c>
      <c r="V10" s="241"/>
      <c r="W10" s="249"/>
      <c r="X10" s="241"/>
      <c r="Y10" s="250">
        <f t="shared" si="4"/>
        <v>0</v>
      </c>
      <c r="Z10" s="247"/>
      <c r="AA10" s="249"/>
      <c r="AB10" s="241"/>
      <c r="AC10" s="250">
        <f t="shared" si="5"/>
        <v>0</v>
      </c>
      <c r="AD10" s="247"/>
      <c r="AE10" s="241"/>
      <c r="AF10" s="249"/>
      <c r="AG10" s="252"/>
      <c r="AH10" s="253">
        <f>(AF10-AG10)*1.55/'Snelle prijsberekening '!B$6</f>
        <v>0</v>
      </c>
      <c r="AI10" s="247"/>
      <c r="AJ10" s="241"/>
    </row>
    <row r="11" spans="1:36">
      <c r="A11" s="56"/>
      <c r="B11" s="240"/>
      <c r="C11" s="312" t="s">
        <v>338</v>
      </c>
      <c r="D11" s="242">
        <f>'Snelle prijsberekening '!B$6</f>
        <v>2</v>
      </c>
      <c r="E11" s="243"/>
      <c r="F11" s="244">
        <v>70</v>
      </c>
      <c r="G11" s="245">
        <f t="shared" si="0"/>
        <v>0</v>
      </c>
      <c r="H11" s="244"/>
      <c r="I11" s="241"/>
      <c r="J11" s="241" t="s">
        <v>357</v>
      </c>
      <c r="K11" s="247" t="e">
        <f>#REF!</f>
        <v>#REF!</v>
      </c>
      <c r="L11" s="241"/>
      <c r="M11" s="313"/>
      <c r="N11" s="241"/>
      <c r="O11" s="241"/>
      <c r="P11" s="419" t="e">
        <f t="shared" si="1"/>
        <v>#DIV/0!</v>
      </c>
      <c r="Q11" s="419" t="e">
        <f t="shared" si="2"/>
        <v>#DIV/0!</v>
      </c>
      <c r="R11" s="247"/>
      <c r="S11" s="249"/>
      <c r="T11" s="241"/>
      <c r="U11" s="250">
        <f t="shared" si="3"/>
        <v>0</v>
      </c>
      <c r="V11" s="241"/>
      <c r="W11" s="249"/>
      <c r="X11" s="241"/>
      <c r="Y11" s="250">
        <f t="shared" si="4"/>
        <v>0</v>
      </c>
      <c r="Z11" s="247"/>
      <c r="AA11" s="249"/>
      <c r="AB11" s="241"/>
      <c r="AC11" s="250">
        <f t="shared" si="5"/>
        <v>0</v>
      </c>
      <c r="AD11" s="247"/>
      <c r="AE11" s="241"/>
      <c r="AF11" s="249">
        <f t="shared" si="6"/>
        <v>0</v>
      </c>
      <c r="AG11" s="252"/>
      <c r="AH11" s="253">
        <f>(AF11-AG11)*1.55/'Snelle prijsberekening '!B$6</f>
        <v>0</v>
      </c>
      <c r="AI11" s="247"/>
      <c r="AJ11" s="241"/>
    </row>
    <row r="12" spans="1:36">
      <c r="A12" s="56"/>
      <c r="B12" s="240"/>
      <c r="C12" s="271"/>
      <c r="D12" s="242">
        <f>'Snelle prijsberekening '!B$6</f>
        <v>2</v>
      </c>
      <c r="E12" s="243"/>
      <c r="F12" s="244">
        <v>75</v>
      </c>
      <c r="G12" s="245">
        <f t="shared" si="0"/>
        <v>0</v>
      </c>
      <c r="H12" s="244"/>
      <c r="I12" s="241"/>
      <c r="J12" s="241" t="s">
        <v>355</v>
      </c>
      <c r="K12" s="247" t="e">
        <f>#REF!</f>
        <v>#REF!</v>
      </c>
      <c r="L12" s="241"/>
      <c r="M12" s="313"/>
      <c r="N12" s="324"/>
      <c r="O12" s="241"/>
      <c r="P12" s="419" t="e">
        <f t="shared" si="1"/>
        <v>#DIV/0!</v>
      </c>
      <c r="Q12" s="419" t="e">
        <f t="shared" si="2"/>
        <v>#DIV/0!</v>
      </c>
      <c r="R12" s="247"/>
      <c r="S12" s="249"/>
      <c r="T12" s="241"/>
      <c r="U12" s="250">
        <f t="shared" si="3"/>
        <v>0</v>
      </c>
      <c r="V12" s="241"/>
      <c r="W12" s="249"/>
      <c r="X12" s="241"/>
      <c r="Y12" s="250">
        <f t="shared" si="4"/>
        <v>0</v>
      </c>
      <c r="Z12" s="247"/>
      <c r="AA12" s="249"/>
      <c r="AB12" s="241"/>
      <c r="AC12" s="250">
        <f t="shared" si="5"/>
        <v>0</v>
      </c>
      <c r="AD12" s="247"/>
      <c r="AE12" s="241"/>
      <c r="AF12" s="249"/>
      <c r="AG12" s="252"/>
      <c r="AH12" s="253">
        <f>(AF12-AG12)*1.55/'Snelle prijsberekening '!B$6</f>
        <v>0</v>
      </c>
      <c r="AI12" s="247"/>
      <c r="AJ12" s="241"/>
    </row>
    <row r="13" spans="1:36">
      <c r="A13" s="56"/>
      <c r="B13" s="240"/>
      <c r="C13" s="271"/>
      <c r="D13" s="242">
        <f>'Snelle prijsberekening '!B$6</f>
        <v>2</v>
      </c>
      <c r="E13" s="243"/>
      <c r="F13" s="244">
        <v>80</v>
      </c>
      <c r="G13" s="245">
        <f t="shared" si="0"/>
        <v>0</v>
      </c>
      <c r="H13" s="244"/>
      <c r="I13" s="241"/>
      <c r="J13" s="241" t="s">
        <v>350</v>
      </c>
      <c r="K13" s="247" t="s">
        <v>40</v>
      </c>
      <c r="L13" s="241"/>
      <c r="M13" s="313"/>
      <c r="N13" s="324"/>
      <c r="O13" s="241"/>
      <c r="P13" s="419" t="e">
        <f t="shared" si="1"/>
        <v>#DIV/0!</v>
      </c>
      <c r="Q13" s="419" t="e">
        <f t="shared" si="2"/>
        <v>#DIV/0!</v>
      </c>
      <c r="R13" s="247"/>
      <c r="S13" s="249"/>
      <c r="T13" s="241"/>
      <c r="U13" s="250">
        <f t="shared" si="3"/>
        <v>0</v>
      </c>
      <c r="V13" s="241"/>
      <c r="W13" s="249"/>
      <c r="X13" s="241"/>
      <c r="Y13" s="250">
        <f t="shared" si="4"/>
        <v>0</v>
      </c>
      <c r="Z13" s="247"/>
      <c r="AA13" s="249"/>
      <c r="AB13" s="241"/>
      <c r="AC13" s="250">
        <f t="shared" si="5"/>
        <v>0</v>
      </c>
      <c r="AD13" s="247"/>
      <c r="AE13" s="241"/>
      <c r="AF13" s="249">
        <f t="shared" si="6"/>
        <v>0</v>
      </c>
      <c r="AG13" s="252"/>
      <c r="AH13" s="253">
        <f>(AF13-AG13)*1.55/'Snelle prijsberekening '!B$6</f>
        <v>0</v>
      </c>
      <c r="AI13" s="247"/>
      <c r="AJ13" s="241"/>
    </row>
    <row r="14" spans="1:36">
      <c r="A14" s="56"/>
      <c r="B14" s="240"/>
      <c r="C14" s="271"/>
      <c r="D14" s="242">
        <f>'Snelle prijsberekening '!B$6</f>
        <v>2</v>
      </c>
      <c r="E14" s="243"/>
      <c r="F14" s="244">
        <v>100</v>
      </c>
      <c r="G14" s="245">
        <f t="shared" si="0"/>
        <v>0</v>
      </c>
      <c r="H14" s="244"/>
      <c r="I14" s="241"/>
      <c r="J14" s="241" t="s">
        <v>349</v>
      </c>
      <c r="K14" s="247" t="s">
        <v>351</v>
      </c>
      <c r="L14" s="241"/>
      <c r="M14" s="313"/>
      <c r="N14" s="324"/>
      <c r="O14" s="241"/>
      <c r="P14" s="419" t="e">
        <f t="shared" si="1"/>
        <v>#DIV/0!</v>
      </c>
      <c r="Q14" s="419" t="e">
        <f t="shared" si="2"/>
        <v>#DIV/0!</v>
      </c>
      <c r="R14" s="247"/>
      <c r="S14" s="249"/>
      <c r="T14" s="241"/>
      <c r="U14" s="250">
        <f t="shared" si="3"/>
        <v>0</v>
      </c>
      <c r="V14" s="241"/>
      <c r="W14" s="249"/>
      <c r="X14" s="241"/>
      <c r="Y14" s="250">
        <f t="shared" si="4"/>
        <v>0</v>
      </c>
      <c r="Z14" s="247"/>
      <c r="AA14" s="249"/>
      <c r="AB14" s="241"/>
      <c r="AC14" s="250">
        <f t="shared" si="5"/>
        <v>0</v>
      </c>
      <c r="AD14" s="247"/>
      <c r="AE14" s="241"/>
      <c r="AF14" s="249"/>
      <c r="AG14" s="252"/>
      <c r="AH14" s="253">
        <f>(AF14-AG14)*1.55/'Snelle prijsberekening '!B$6</f>
        <v>0</v>
      </c>
      <c r="AI14" s="247"/>
      <c r="AJ14" s="241"/>
    </row>
    <row r="15" spans="1:36">
      <c r="A15" s="56"/>
      <c r="B15" s="240"/>
      <c r="C15" s="271"/>
      <c r="D15" s="242">
        <f>'Snelle prijsberekening '!B$6</f>
        <v>2</v>
      </c>
      <c r="E15" s="243"/>
      <c r="F15" s="244">
        <v>100</v>
      </c>
      <c r="G15" s="245">
        <f t="shared" si="0"/>
        <v>0</v>
      </c>
      <c r="H15" s="244"/>
      <c r="I15" s="241"/>
      <c r="J15" s="241" t="s">
        <v>352</v>
      </c>
      <c r="K15" s="247" t="e">
        <f>#REF!</f>
        <v>#REF!</v>
      </c>
      <c r="L15" s="241"/>
      <c r="M15" s="313"/>
      <c r="N15" s="324"/>
      <c r="O15" s="241"/>
      <c r="P15" s="419" t="e">
        <f t="shared" si="1"/>
        <v>#DIV/0!</v>
      </c>
      <c r="Q15" s="419" t="e">
        <f t="shared" si="2"/>
        <v>#DIV/0!</v>
      </c>
      <c r="R15" s="247"/>
      <c r="S15" s="249"/>
      <c r="T15" s="241"/>
      <c r="U15" s="250">
        <f t="shared" si="3"/>
        <v>0</v>
      </c>
      <c r="V15" s="241"/>
      <c r="W15" s="249"/>
      <c r="X15" s="241"/>
      <c r="Y15" s="250">
        <f t="shared" si="4"/>
        <v>0</v>
      </c>
      <c r="Z15" s="247"/>
      <c r="AA15" s="249"/>
      <c r="AB15" s="241"/>
      <c r="AC15" s="250">
        <f t="shared" si="5"/>
        <v>0</v>
      </c>
      <c r="AD15" s="247"/>
      <c r="AE15" s="241"/>
      <c r="AF15" s="249"/>
      <c r="AG15" s="252"/>
      <c r="AH15" s="253">
        <f>(AF15-AG15)*1.55/'Snelle prijsberekening '!B$6</f>
        <v>0</v>
      </c>
      <c r="AI15" s="247"/>
      <c r="AJ15" s="241"/>
    </row>
    <row r="16" spans="1:36">
      <c r="A16" s="56"/>
      <c r="B16" s="240"/>
      <c r="C16" s="271"/>
      <c r="D16" s="242">
        <f>'Snelle prijsberekening '!B$6</f>
        <v>2</v>
      </c>
      <c r="E16" s="243"/>
      <c r="F16" s="244">
        <v>100</v>
      </c>
      <c r="G16" s="245">
        <f t="shared" si="0"/>
        <v>0</v>
      </c>
      <c r="H16" s="244"/>
      <c r="I16" s="241"/>
      <c r="J16" s="241" t="s">
        <v>349</v>
      </c>
      <c r="K16" s="247" t="e">
        <f>#REF!</f>
        <v>#REF!</v>
      </c>
      <c r="L16" s="241"/>
      <c r="M16" s="313"/>
      <c r="N16" s="324"/>
      <c r="O16" s="241"/>
      <c r="P16" s="419" t="e">
        <f t="shared" si="1"/>
        <v>#DIV/0!</v>
      </c>
      <c r="Q16" s="419" t="e">
        <f t="shared" si="2"/>
        <v>#DIV/0!</v>
      </c>
      <c r="R16" s="247"/>
      <c r="S16" s="249"/>
      <c r="T16" s="241"/>
      <c r="U16" s="250">
        <f t="shared" si="3"/>
        <v>0</v>
      </c>
      <c r="V16" s="241"/>
      <c r="W16" s="249"/>
      <c r="X16" s="241"/>
      <c r="Y16" s="250">
        <f t="shared" si="4"/>
        <v>0</v>
      </c>
      <c r="Z16" s="247"/>
      <c r="AA16" s="249"/>
      <c r="AB16" s="241"/>
      <c r="AC16" s="250">
        <f t="shared" si="5"/>
        <v>0</v>
      </c>
      <c r="AD16" s="247"/>
      <c r="AE16" s="241"/>
      <c r="AF16" s="249"/>
      <c r="AG16" s="252"/>
      <c r="AH16" s="253">
        <f>(AF16-AG16)*1.55/'Snelle prijsberekening '!B$6</f>
        <v>0</v>
      </c>
      <c r="AI16" s="247"/>
      <c r="AJ16" s="241"/>
    </row>
    <row r="17" spans="1:36">
      <c r="A17" s="56"/>
      <c r="B17" s="240"/>
      <c r="C17" s="314" t="s">
        <v>222</v>
      </c>
      <c r="D17" s="242">
        <f>'Snelle prijsberekening '!B$6</f>
        <v>2</v>
      </c>
      <c r="E17" s="243"/>
      <c r="F17" s="244">
        <v>75</v>
      </c>
      <c r="G17" s="245">
        <f t="shared" si="0"/>
        <v>0</v>
      </c>
      <c r="H17" s="244"/>
      <c r="I17" s="241"/>
      <c r="J17" s="241" t="s">
        <v>353</v>
      </c>
      <c r="K17" s="247" t="e">
        <f>#REF!</f>
        <v>#REF!</v>
      </c>
      <c r="L17" s="241"/>
      <c r="M17" s="315"/>
      <c r="N17" s="324"/>
      <c r="O17" s="241"/>
      <c r="P17" s="419" t="e">
        <f t="shared" si="1"/>
        <v>#DIV/0!</v>
      </c>
      <c r="Q17" s="419" t="e">
        <f t="shared" si="2"/>
        <v>#DIV/0!</v>
      </c>
      <c r="R17" s="247"/>
      <c r="S17" s="249"/>
      <c r="T17" s="241"/>
      <c r="U17" s="250">
        <f t="shared" si="3"/>
        <v>0</v>
      </c>
      <c r="V17" s="241"/>
      <c r="W17" s="249"/>
      <c r="X17" s="241"/>
      <c r="Y17" s="250">
        <f t="shared" si="4"/>
        <v>0</v>
      </c>
      <c r="Z17" s="247"/>
      <c r="AA17" s="249"/>
      <c r="AB17" s="241"/>
      <c r="AC17" s="250">
        <f t="shared" si="5"/>
        <v>0</v>
      </c>
      <c r="AD17" s="247"/>
      <c r="AE17" s="241"/>
      <c r="AF17" s="249">
        <f t="shared" si="6"/>
        <v>0</v>
      </c>
      <c r="AG17" s="252"/>
      <c r="AH17" s="253">
        <f>(AF17-AG17)*1.55/'Snelle prijsberekening '!B$6</f>
        <v>0</v>
      </c>
      <c r="AI17" s="247"/>
      <c r="AJ17" s="241"/>
    </row>
    <row r="18" spans="1:36">
      <c r="A18" s="56"/>
      <c r="B18" s="240"/>
      <c r="C18" s="271"/>
      <c r="D18" s="242">
        <f>'Snelle prijsberekening '!B$6</f>
        <v>2</v>
      </c>
      <c r="E18" s="243"/>
      <c r="F18" s="244">
        <v>75</v>
      </c>
      <c r="G18" s="245">
        <f t="shared" si="0"/>
        <v>0</v>
      </c>
      <c r="H18" s="244"/>
      <c r="I18" s="241"/>
      <c r="J18" s="241" t="s">
        <v>353</v>
      </c>
      <c r="K18" s="247" t="e">
        <f>#REF!</f>
        <v>#REF!</v>
      </c>
      <c r="L18" s="241"/>
      <c r="M18" s="315"/>
      <c r="N18" s="324"/>
      <c r="O18" s="241"/>
      <c r="P18" s="419" t="e">
        <f t="shared" si="1"/>
        <v>#DIV/0!</v>
      </c>
      <c r="Q18" s="419" t="e">
        <f t="shared" si="2"/>
        <v>#DIV/0!</v>
      </c>
      <c r="R18" s="247"/>
      <c r="S18" s="249"/>
      <c r="T18" s="241"/>
      <c r="U18" s="250">
        <f t="shared" si="3"/>
        <v>0</v>
      </c>
      <c r="V18" s="241"/>
      <c r="W18" s="249"/>
      <c r="X18" s="241"/>
      <c r="Y18" s="250">
        <f t="shared" si="4"/>
        <v>0</v>
      </c>
      <c r="Z18" s="247"/>
      <c r="AA18" s="249"/>
      <c r="AB18" s="241"/>
      <c r="AC18" s="250">
        <f t="shared" si="5"/>
        <v>0</v>
      </c>
      <c r="AD18" s="247"/>
      <c r="AE18" s="241"/>
      <c r="AF18" s="249"/>
      <c r="AG18" s="252"/>
      <c r="AH18" s="253">
        <f>(AF18-AG18)*1.55/'Snelle prijsberekening '!B$6</f>
        <v>0</v>
      </c>
      <c r="AI18" s="247"/>
      <c r="AJ18" s="241"/>
    </row>
    <row r="19" spans="1:36">
      <c r="A19" s="56"/>
      <c r="B19" s="240"/>
      <c r="C19" s="271"/>
      <c r="D19" s="242">
        <f>'Snelle prijsberekening '!B$6</f>
        <v>2</v>
      </c>
      <c r="E19" s="243"/>
      <c r="F19" s="244">
        <v>75</v>
      </c>
      <c r="G19" s="245">
        <f t="shared" si="0"/>
        <v>0</v>
      </c>
      <c r="H19" s="244"/>
      <c r="I19" s="241"/>
      <c r="J19" s="241" t="s">
        <v>353</v>
      </c>
      <c r="K19" s="247" t="e">
        <f>#REF!</f>
        <v>#REF!</v>
      </c>
      <c r="L19" s="241"/>
      <c r="M19" s="315"/>
      <c r="N19" s="324"/>
      <c r="O19" s="241"/>
      <c r="P19" s="419" t="e">
        <f t="shared" si="1"/>
        <v>#DIV/0!</v>
      </c>
      <c r="Q19" s="419" t="e">
        <f t="shared" si="2"/>
        <v>#DIV/0!</v>
      </c>
      <c r="R19" s="247"/>
      <c r="S19" s="249"/>
      <c r="T19" s="241"/>
      <c r="U19" s="250">
        <f t="shared" si="3"/>
        <v>0</v>
      </c>
      <c r="V19" s="241"/>
      <c r="W19" s="249"/>
      <c r="X19" s="241"/>
      <c r="Y19" s="250">
        <f t="shared" si="4"/>
        <v>0</v>
      </c>
      <c r="Z19" s="247"/>
      <c r="AA19" s="249"/>
      <c r="AB19" s="241"/>
      <c r="AC19" s="250">
        <f t="shared" si="5"/>
        <v>0</v>
      </c>
      <c r="AD19" s="247"/>
      <c r="AE19" s="241"/>
      <c r="AF19" s="249"/>
      <c r="AG19" s="252"/>
      <c r="AH19" s="253">
        <f>(AF19-AG19)*1.55/'Snelle prijsberekening '!B$6</f>
        <v>0</v>
      </c>
      <c r="AI19" s="247"/>
      <c r="AJ19" s="241"/>
    </row>
    <row r="20" spans="1:36">
      <c r="A20" s="56"/>
      <c r="B20" s="240"/>
      <c r="C20" s="271"/>
      <c r="D20" s="242">
        <f>'Snelle prijsberekening '!B$6</f>
        <v>2</v>
      </c>
      <c r="E20" s="243"/>
      <c r="F20" s="244">
        <v>100</v>
      </c>
      <c r="G20" s="245">
        <f t="shared" si="0"/>
        <v>0</v>
      </c>
      <c r="H20" s="244"/>
      <c r="I20" s="241"/>
      <c r="J20" s="241" t="s">
        <v>349</v>
      </c>
      <c r="K20" s="247" t="e">
        <f>#REF!</f>
        <v>#REF!</v>
      </c>
      <c r="L20" s="241"/>
      <c r="M20" s="315"/>
      <c r="N20" s="324"/>
      <c r="O20" s="241"/>
      <c r="P20" s="419" t="e">
        <f t="shared" si="1"/>
        <v>#DIV/0!</v>
      </c>
      <c r="Q20" s="419" t="e">
        <f t="shared" si="2"/>
        <v>#DIV/0!</v>
      </c>
      <c r="R20" s="247"/>
      <c r="S20" s="249"/>
      <c r="T20" s="241"/>
      <c r="U20" s="250">
        <f t="shared" si="3"/>
        <v>0</v>
      </c>
      <c r="V20" s="241"/>
      <c r="W20" s="249"/>
      <c r="X20" s="241"/>
      <c r="Y20" s="250">
        <f t="shared" si="4"/>
        <v>0</v>
      </c>
      <c r="Z20" s="247"/>
      <c r="AA20" s="249"/>
      <c r="AB20" s="241"/>
      <c r="AC20" s="250">
        <f t="shared" si="5"/>
        <v>0</v>
      </c>
      <c r="AD20" s="247"/>
      <c r="AE20" s="241"/>
      <c r="AF20" s="249"/>
      <c r="AG20" s="252"/>
      <c r="AH20" s="253">
        <f>(AF20-AG20)*1.55/'Snelle prijsberekening '!B$6</f>
        <v>0</v>
      </c>
      <c r="AI20" s="247"/>
      <c r="AJ20" s="241"/>
    </row>
    <row r="21" spans="1:36">
      <c r="A21" s="56"/>
      <c r="B21" s="240"/>
      <c r="C21" s="308" t="s">
        <v>233</v>
      </c>
      <c r="D21" s="242">
        <f>'Snelle prijsberekening '!B$6</f>
        <v>2</v>
      </c>
      <c r="E21" s="243"/>
      <c r="F21" s="244">
        <v>75</v>
      </c>
      <c r="G21" s="245">
        <f t="shared" si="0"/>
        <v>0</v>
      </c>
      <c r="H21" s="244"/>
      <c r="I21" s="241"/>
      <c r="J21" s="241" t="s">
        <v>353</v>
      </c>
      <c r="K21" s="247" t="e">
        <f>#REF!</f>
        <v>#REF!</v>
      </c>
      <c r="L21" s="241"/>
      <c r="M21" s="309"/>
      <c r="N21" s="324"/>
      <c r="O21" s="241"/>
      <c r="P21" s="419" t="e">
        <f t="shared" si="1"/>
        <v>#DIV/0!</v>
      </c>
      <c r="Q21" s="419" t="e">
        <f t="shared" si="2"/>
        <v>#DIV/0!</v>
      </c>
      <c r="R21" s="247"/>
      <c r="S21" s="249"/>
      <c r="T21" s="241"/>
      <c r="U21" s="250">
        <f t="shared" si="3"/>
        <v>0</v>
      </c>
      <c r="V21" s="241"/>
      <c r="W21" s="249"/>
      <c r="X21" s="241"/>
      <c r="Y21" s="250">
        <f t="shared" si="4"/>
        <v>0</v>
      </c>
      <c r="Z21" s="247"/>
      <c r="AA21" s="249"/>
      <c r="AB21" s="241"/>
      <c r="AC21" s="250">
        <f t="shared" si="5"/>
        <v>0</v>
      </c>
      <c r="AD21" s="247"/>
      <c r="AE21" s="241"/>
      <c r="AF21" s="249">
        <f t="shared" si="6"/>
        <v>0</v>
      </c>
      <c r="AG21" s="252"/>
      <c r="AH21" s="253">
        <f>(AF21-AG21)*1.55/'Snelle prijsberekening '!B$6</f>
        <v>0</v>
      </c>
      <c r="AI21" s="247"/>
      <c r="AJ21" s="241"/>
    </row>
    <row r="22" spans="1:36">
      <c r="A22" s="56"/>
      <c r="B22" s="240"/>
      <c r="C22" s="243"/>
      <c r="D22" s="242">
        <f>'Snelle prijsberekening '!B$6</f>
        <v>2</v>
      </c>
      <c r="E22" s="243"/>
      <c r="F22" s="244">
        <v>75</v>
      </c>
      <c r="G22" s="245">
        <f t="shared" si="0"/>
        <v>0</v>
      </c>
      <c r="H22" s="244"/>
      <c r="I22" s="241"/>
      <c r="J22" s="241" t="s">
        <v>358</v>
      </c>
      <c r="K22" s="247" t="e">
        <f>#REF!</f>
        <v>#REF!</v>
      </c>
      <c r="L22" s="241"/>
      <c r="M22" s="309"/>
      <c r="N22" s="324"/>
      <c r="O22" s="241"/>
      <c r="P22" s="419" t="e">
        <f t="shared" si="1"/>
        <v>#DIV/0!</v>
      </c>
      <c r="Q22" s="419" t="e">
        <f t="shared" si="2"/>
        <v>#DIV/0!</v>
      </c>
      <c r="R22" s="247"/>
      <c r="S22" s="249"/>
      <c r="T22" s="241"/>
      <c r="U22" s="250">
        <f t="shared" si="3"/>
        <v>0</v>
      </c>
      <c r="V22" s="241"/>
      <c r="W22" s="249"/>
      <c r="X22" s="241"/>
      <c r="Y22" s="250">
        <f t="shared" si="4"/>
        <v>0</v>
      </c>
      <c r="Z22" s="247"/>
      <c r="AA22" s="249"/>
      <c r="AB22" s="241"/>
      <c r="AC22" s="250">
        <f t="shared" si="5"/>
        <v>0</v>
      </c>
      <c r="AD22" s="247"/>
      <c r="AE22" s="241"/>
      <c r="AF22" s="249"/>
      <c r="AG22" s="252"/>
      <c r="AH22" s="253">
        <f>(AF22-AG22)*1.55/'Snelle prijsberekening '!B$6</f>
        <v>0</v>
      </c>
      <c r="AI22" s="247"/>
      <c r="AJ22" s="241"/>
    </row>
    <row r="23" spans="1:36">
      <c r="A23" s="56"/>
      <c r="B23" s="240"/>
      <c r="C23" s="243"/>
      <c r="D23" s="242">
        <f>'Snelle prijsberekening '!B$6</f>
        <v>2</v>
      </c>
      <c r="E23" s="243"/>
      <c r="F23" s="244">
        <v>75</v>
      </c>
      <c r="G23" s="245">
        <f t="shared" si="0"/>
        <v>0</v>
      </c>
      <c r="H23" s="244"/>
      <c r="I23" s="241"/>
      <c r="J23" s="241" t="s">
        <v>355</v>
      </c>
      <c r="K23" s="247" t="e">
        <f>#REF!</f>
        <v>#REF!</v>
      </c>
      <c r="L23" s="241"/>
      <c r="M23" s="309"/>
      <c r="N23" s="324"/>
      <c r="O23" s="241"/>
      <c r="P23" s="419" t="e">
        <f t="shared" si="1"/>
        <v>#DIV/0!</v>
      </c>
      <c r="Q23" s="419" t="e">
        <f t="shared" si="2"/>
        <v>#DIV/0!</v>
      </c>
      <c r="R23" s="247"/>
      <c r="S23" s="249"/>
      <c r="T23" s="241"/>
      <c r="U23" s="250">
        <f t="shared" si="3"/>
        <v>0</v>
      </c>
      <c r="V23" s="241"/>
      <c r="W23" s="249"/>
      <c r="X23" s="241"/>
      <c r="Y23" s="250">
        <f t="shared" si="4"/>
        <v>0</v>
      </c>
      <c r="Z23" s="247"/>
      <c r="AA23" s="249"/>
      <c r="AB23" s="241"/>
      <c r="AC23" s="250">
        <f t="shared" si="5"/>
        <v>0</v>
      </c>
      <c r="AD23" s="247"/>
      <c r="AE23" s="241"/>
      <c r="AF23" s="249"/>
      <c r="AG23" s="252"/>
      <c r="AH23" s="253">
        <f>(AF23-AG23)*1.55/'Snelle prijsberekening '!B$6</f>
        <v>0</v>
      </c>
      <c r="AI23" s="247"/>
      <c r="AJ23" s="241"/>
    </row>
    <row r="24" spans="1:36">
      <c r="A24" s="56"/>
      <c r="B24" s="240"/>
      <c r="C24" s="243"/>
      <c r="D24" s="242">
        <f>'Snelle prijsberekening '!B$6</f>
        <v>2</v>
      </c>
      <c r="E24" s="243"/>
      <c r="F24" s="244">
        <v>75</v>
      </c>
      <c r="G24" s="245">
        <f t="shared" si="0"/>
        <v>0</v>
      </c>
      <c r="H24" s="244"/>
      <c r="I24" s="241"/>
      <c r="J24" s="241" t="s">
        <v>354</v>
      </c>
      <c r="K24" s="247" t="s">
        <v>40</v>
      </c>
      <c r="L24" s="241"/>
      <c r="M24" s="309"/>
      <c r="N24" s="324"/>
      <c r="O24" s="241"/>
      <c r="P24" s="419" t="e">
        <f t="shared" si="1"/>
        <v>#DIV/0!</v>
      </c>
      <c r="Q24" s="419" t="e">
        <f t="shared" si="2"/>
        <v>#DIV/0!</v>
      </c>
      <c r="R24" s="247"/>
      <c r="S24" s="249"/>
      <c r="T24" s="241"/>
      <c r="U24" s="250">
        <f t="shared" si="3"/>
        <v>0</v>
      </c>
      <c r="V24" s="241"/>
      <c r="W24" s="249"/>
      <c r="X24" s="241"/>
      <c r="Y24" s="250">
        <f t="shared" si="4"/>
        <v>0</v>
      </c>
      <c r="Z24" s="247"/>
      <c r="AA24" s="249"/>
      <c r="AB24" s="241"/>
      <c r="AC24" s="250">
        <f t="shared" si="5"/>
        <v>0</v>
      </c>
      <c r="AD24" s="247"/>
      <c r="AE24" s="241"/>
      <c r="AF24" s="249">
        <f t="shared" si="6"/>
        <v>0</v>
      </c>
      <c r="AG24" s="252"/>
      <c r="AH24" s="253">
        <f>(AF24-AG24)*1.55/'Snelle prijsberekening '!B$6</f>
        <v>0</v>
      </c>
      <c r="AI24" s="247"/>
      <c r="AJ24" s="241"/>
    </row>
    <row r="25" spans="1:36">
      <c r="A25" s="56"/>
      <c r="B25" s="240"/>
      <c r="C25" s="243"/>
      <c r="D25" s="242">
        <f>'Snelle prijsberekening '!B$6</f>
        <v>2</v>
      </c>
      <c r="E25" s="243"/>
      <c r="F25" s="244">
        <v>100</v>
      </c>
      <c r="G25" s="245">
        <f t="shared" si="0"/>
        <v>0</v>
      </c>
      <c r="H25" s="244"/>
      <c r="I25" s="241"/>
      <c r="J25" s="241" t="s">
        <v>349</v>
      </c>
      <c r="K25" s="247" t="e">
        <f>#REF!</f>
        <v>#REF!</v>
      </c>
      <c r="L25" s="241"/>
      <c r="M25" s="309"/>
      <c r="N25" s="324"/>
      <c r="O25" s="241"/>
      <c r="P25" s="419" t="e">
        <f t="shared" si="1"/>
        <v>#DIV/0!</v>
      </c>
      <c r="Q25" s="419" t="e">
        <f t="shared" si="2"/>
        <v>#DIV/0!</v>
      </c>
      <c r="R25" s="247"/>
      <c r="S25" s="249"/>
      <c r="T25" s="241"/>
      <c r="U25" s="250">
        <f t="shared" si="3"/>
        <v>0</v>
      </c>
      <c r="V25" s="241"/>
      <c r="W25" s="249"/>
      <c r="X25" s="241"/>
      <c r="Y25" s="250">
        <f t="shared" si="4"/>
        <v>0</v>
      </c>
      <c r="Z25" s="247"/>
      <c r="AA25" s="249"/>
      <c r="AB25" s="241"/>
      <c r="AC25" s="250">
        <f t="shared" si="5"/>
        <v>0</v>
      </c>
      <c r="AD25" s="247"/>
      <c r="AE25" s="241"/>
      <c r="AF25" s="249"/>
      <c r="AG25" s="252"/>
      <c r="AH25" s="253">
        <f>(AF25-AG25)*1.55/'Snelle prijsberekening '!B$6</f>
        <v>0</v>
      </c>
      <c r="AI25" s="247"/>
      <c r="AJ25" s="241"/>
    </row>
    <row r="26" spans="1:36">
      <c r="A26" s="56"/>
      <c r="B26" s="240"/>
      <c r="C26" s="316" t="s">
        <v>234</v>
      </c>
      <c r="D26" s="242">
        <f>'Snelle prijsberekening '!B$6</f>
        <v>2</v>
      </c>
      <c r="E26" s="243"/>
      <c r="F26" s="244">
        <v>75</v>
      </c>
      <c r="G26" s="245">
        <f t="shared" si="0"/>
        <v>0</v>
      </c>
      <c r="H26" s="244"/>
      <c r="I26" s="241"/>
      <c r="J26" s="241" t="s">
        <v>353</v>
      </c>
      <c r="K26" s="247" t="e">
        <f>#REF!</f>
        <v>#REF!</v>
      </c>
      <c r="L26" s="241"/>
      <c r="M26" s="317"/>
      <c r="N26" s="324"/>
      <c r="O26" s="241"/>
      <c r="P26" s="419" t="e">
        <f t="shared" si="1"/>
        <v>#DIV/0!</v>
      </c>
      <c r="Q26" s="419" t="e">
        <f t="shared" si="2"/>
        <v>#DIV/0!</v>
      </c>
      <c r="R26" s="247"/>
      <c r="S26" s="249"/>
      <c r="T26" s="241"/>
      <c r="U26" s="250">
        <f t="shared" si="3"/>
        <v>0</v>
      </c>
      <c r="V26" s="241"/>
      <c r="W26" s="249"/>
      <c r="X26" s="241"/>
      <c r="Y26" s="250">
        <f t="shared" si="4"/>
        <v>0</v>
      </c>
      <c r="Z26" s="247"/>
      <c r="AA26" s="249"/>
      <c r="AB26" s="241"/>
      <c r="AC26" s="250">
        <f t="shared" si="5"/>
        <v>0</v>
      </c>
      <c r="AD26" s="247"/>
      <c r="AE26" s="241"/>
      <c r="AF26" s="249">
        <f t="shared" si="6"/>
        <v>0</v>
      </c>
      <c r="AG26" s="252"/>
      <c r="AH26" s="253">
        <f>(AF26-AG26)*1.55/'Snelle prijsberekening '!B$6</f>
        <v>0</v>
      </c>
      <c r="AI26" s="247"/>
      <c r="AJ26" s="241"/>
    </row>
    <row r="27" spans="1:36">
      <c r="A27" s="56"/>
      <c r="B27" s="240"/>
      <c r="C27" s="243"/>
      <c r="D27" s="242">
        <f>'Snelle prijsberekening '!B$6</f>
        <v>2</v>
      </c>
      <c r="E27" s="243"/>
      <c r="F27" s="244">
        <v>75</v>
      </c>
      <c r="G27" s="245">
        <f t="shared" si="0"/>
        <v>0</v>
      </c>
      <c r="H27" s="244"/>
      <c r="I27" s="241"/>
      <c r="J27" s="241" t="s">
        <v>353</v>
      </c>
      <c r="K27" s="247" t="e">
        <f>#REF!</f>
        <v>#REF!</v>
      </c>
      <c r="L27" s="241"/>
      <c r="M27" s="317"/>
      <c r="N27" s="324"/>
      <c r="O27" s="241"/>
      <c r="P27" s="419" t="e">
        <f t="shared" si="1"/>
        <v>#DIV/0!</v>
      </c>
      <c r="Q27" s="419" t="e">
        <f t="shared" si="2"/>
        <v>#DIV/0!</v>
      </c>
      <c r="R27" s="247"/>
      <c r="S27" s="249"/>
      <c r="T27" s="241"/>
      <c r="U27" s="250">
        <f t="shared" si="3"/>
        <v>0</v>
      </c>
      <c r="V27" s="241"/>
      <c r="W27" s="249"/>
      <c r="X27" s="241"/>
      <c r="Y27" s="250">
        <f t="shared" si="4"/>
        <v>0</v>
      </c>
      <c r="Z27" s="247"/>
      <c r="AA27" s="249"/>
      <c r="AB27" s="241"/>
      <c r="AC27" s="250">
        <f t="shared" si="5"/>
        <v>0</v>
      </c>
      <c r="AD27" s="247"/>
      <c r="AE27" s="241"/>
      <c r="AF27" s="249"/>
      <c r="AG27" s="252"/>
      <c r="AH27" s="253">
        <f>(AF27-AG27)*1.55/'Snelle prijsberekening '!B$6</f>
        <v>0</v>
      </c>
      <c r="AI27" s="247"/>
      <c r="AJ27" s="241"/>
    </row>
    <row r="28" spans="1:36">
      <c r="A28" s="56"/>
      <c r="B28" s="240"/>
      <c r="C28" s="243"/>
      <c r="D28" s="242">
        <f>'Snelle prijsberekening '!B$6</f>
        <v>2</v>
      </c>
      <c r="E28" s="243"/>
      <c r="F28" s="244">
        <v>75</v>
      </c>
      <c r="G28" s="245">
        <f t="shared" si="0"/>
        <v>0</v>
      </c>
      <c r="H28" s="244"/>
      <c r="I28" s="241"/>
      <c r="J28" s="241" t="s">
        <v>356</v>
      </c>
      <c r="K28" s="247" t="s">
        <v>40</v>
      </c>
      <c r="L28" s="241"/>
      <c r="M28" s="317"/>
      <c r="N28" s="324"/>
      <c r="O28" s="241"/>
      <c r="P28" s="419" t="e">
        <f t="shared" si="1"/>
        <v>#DIV/0!</v>
      </c>
      <c r="Q28" s="419" t="e">
        <f t="shared" si="2"/>
        <v>#DIV/0!</v>
      </c>
      <c r="R28" s="247"/>
      <c r="S28" s="249"/>
      <c r="T28" s="241"/>
      <c r="U28" s="250">
        <f t="shared" si="3"/>
        <v>0</v>
      </c>
      <c r="V28" s="241"/>
      <c r="W28" s="249"/>
      <c r="X28" s="241"/>
      <c r="Y28" s="250">
        <f t="shared" si="4"/>
        <v>0</v>
      </c>
      <c r="Z28" s="247"/>
      <c r="AA28" s="249"/>
      <c r="AB28" s="241"/>
      <c r="AC28" s="250">
        <f t="shared" si="5"/>
        <v>0</v>
      </c>
      <c r="AD28" s="247"/>
      <c r="AE28" s="241"/>
      <c r="AF28" s="249"/>
      <c r="AG28" s="252"/>
      <c r="AH28" s="253">
        <f>(AF28-AG28)*1.55/'Snelle prijsberekening '!B$6</f>
        <v>0</v>
      </c>
      <c r="AI28" s="247"/>
      <c r="AJ28" s="241"/>
    </row>
    <row r="29" spans="1:36">
      <c r="A29" s="56"/>
      <c r="B29" s="240"/>
      <c r="C29" s="243"/>
      <c r="D29" s="242">
        <f>'Snelle prijsberekening '!B$6</f>
        <v>2</v>
      </c>
      <c r="E29" s="243"/>
      <c r="F29" s="244">
        <v>100</v>
      </c>
      <c r="G29" s="245">
        <f t="shared" si="0"/>
        <v>0</v>
      </c>
      <c r="H29" s="244"/>
      <c r="I29" s="241"/>
      <c r="J29" s="241" t="s">
        <v>349</v>
      </c>
      <c r="K29" s="247" t="e">
        <f>#REF!</f>
        <v>#REF!</v>
      </c>
      <c r="L29" s="241"/>
      <c r="M29" s="317"/>
      <c r="N29" s="241"/>
      <c r="O29" s="241"/>
      <c r="P29" s="419" t="e">
        <f t="shared" si="1"/>
        <v>#DIV/0!</v>
      </c>
      <c r="Q29" s="419" t="e">
        <f t="shared" si="2"/>
        <v>#DIV/0!</v>
      </c>
      <c r="R29" s="247"/>
      <c r="S29" s="249"/>
      <c r="T29" s="241"/>
      <c r="U29" s="250">
        <f t="shared" si="3"/>
        <v>0</v>
      </c>
      <c r="V29" s="241"/>
      <c r="W29" s="249"/>
      <c r="X29" s="241"/>
      <c r="Y29" s="250">
        <f t="shared" si="4"/>
        <v>0</v>
      </c>
      <c r="Z29" s="247"/>
      <c r="AA29" s="249"/>
      <c r="AB29" s="241"/>
      <c r="AC29" s="250">
        <f t="shared" si="5"/>
        <v>0</v>
      </c>
      <c r="AD29" s="247"/>
      <c r="AE29" s="241"/>
      <c r="AF29" s="249"/>
      <c r="AG29" s="252"/>
      <c r="AH29" s="253">
        <f>(AF29-AG29)*1.55/'Snelle prijsberekening '!B$6</f>
        <v>0</v>
      </c>
      <c r="AI29" s="247"/>
      <c r="AJ29" s="241"/>
    </row>
    <row r="30" spans="1:36">
      <c r="A30" s="56"/>
      <c r="B30" s="240"/>
      <c r="C30" s="243"/>
      <c r="D30" s="242">
        <f>'Snelle prijsberekening '!B$6</f>
        <v>2</v>
      </c>
      <c r="E30" s="243"/>
      <c r="F30" s="244">
        <v>100</v>
      </c>
      <c r="G30" s="245">
        <f t="shared" si="0"/>
        <v>0</v>
      </c>
      <c r="H30" s="244"/>
      <c r="I30" s="241"/>
      <c r="J30" s="241" t="s">
        <v>349</v>
      </c>
      <c r="K30" s="247" t="e">
        <f>#REF!</f>
        <v>#REF!</v>
      </c>
      <c r="L30" s="241"/>
      <c r="M30" s="317"/>
      <c r="N30" s="324"/>
      <c r="O30" s="241"/>
      <c r="P30" s="419" t="e">
        <f t="shared" si="1"/>
        <v>#DIV/0!</v>
      </c>
      <c r="Q30" s="419" t="e">
        <f t="shared" si="2"/>
        <v>#DIV/0!</v>
      </c>
      <c r="R30" s="247"/>
      <c r="S30" s="249"/>
      <c r="T30" s="241"/>
      <c r="U30" s="250">
        <f t="shared" si="3"/>
        <v>0</v>
      </c>
      <c r="V30" s="241"/>
      <c r="W30" s="249"/>
      <c r="X30" s="241"/>
      <c r="Y30" s="250">
        <f t="shared" si="4"/>
        <v>0</v>
      </c>
      <c r="Z30" s="247"/>
      <c r="AA30" s="249"/>
      <c r="AB30" s="241"/>
      <c r="AC30" s="250">
        <f t="shared" si="5"/>
        <v>0</v>
      </c>
      <c r="AD30" s="247"/>
      <c r="AE30" s="241"/>
      <c r="AF30" s="249"/>
      <c r="AG30" s="252"/>
      <c r="AH30" s="253">
        <f>(AF30-AG30)*1.55/'Snelle prijsberekening '!B$6</f>
        <v>0</v>
      </c>
      <c r="AI30" s="247"/>
      <c r="AJ30" s="241"/>
    </row>
    <row r="31" spans="1:36">
      <c r="A31" s="56"/>
      <c r="B31" s="240"/>
      <c r="C31" s="243"/>
      <c r="D31" s="242">
        <f>'Snelle prijsberekening '!B$6</f>
        <v>2</v>
      </c>
      <c r="E31" s="243"/>
      <c r="F31" s="244">
        <v>100</v>
      </c>
      <c r="G31" s="245">
        <f t="shared" si="0"/>
        <v>0</v>
      </c>
      <c r="H31" s="244"/>
      <c r="I31" s="241"/>
      <c r="J31" s="241" t="s">
        <v>349</v>
      </c>
      <c r="K31" s="247" t="e">
        <f>#REF!</f>
        <v>#REF!</v>
      </c>
      <c r="L31" s="241"/>
      <c r="M31" s="317"/>
      <c r="N31" s="324"/>
      <c r="O31" s="241"/>
      <c r="P31" s="419" t="e">
        <f t="shared" si="1"/>
        <v>#DIV/0!</v>
      </c>
      <c r="Q31" s="419" t="e">
        <f t="shared" si="2"/>
        <v>#DIV/0!</v>
      </c>
      <c r="R31" s="247"/>
      <c r="S31" s="249"/>
      <c r="T31" s="241"/>
      <c r="U31" s="250">
        <f t="shared" si="3"/>
        <v>0</v>
      </c>
      <c r="V31" s="241"/>
      <c r="W31" s="249"/>
      <c r="X31" s="241"/>
      <c r="Y31" s="250">
        <f t="shared" si="4"/>
        <v>0</v>
      </c>
      <c r="Z31" s="247"/>
      <c r="AA31" s="249"/>
      <c r="AB31" s="241"/>
      <c r="AC31" s="250">
        <f t="shared" si="5"/>
        <v>0</v>
      </c>
      <c r="AD31" s="247"/>
      <c r="AE31" s="241"/>
      <c r="AF31" s="249"/>
      <c r="AG31" s="252"/>
      <c r="AH31" s="253">
        <f>(AF31-AG31)*1.55/'Snelle prijsberekening '!B$6</f>
        <v>0</v>
      </c>
      <c r="AI31" s="247"/>
      <c r="AJ31" s="241"/>
    </row>
    <row r="32" spans="1:36" ht="39">
      <c r="A32" s="56"/>
      <c r="B32" s="240"/>
      <c r="C32" s="318" t="s">
        <v>340</v>
      </c>
      <c r="D32" s="242">
        <f>'Snelle prijsberekening '!B$6</f>
        <v>2</v>
      </c>
      <c r="E32" s="243"/>
      <c r="F32" s="244">
        <v>75</v>
      </c>
      <c r="G32" s="245">
        <f t="shared" si="0"/>
        <v>0</v>
      </c>
      <c r="H32" s="244"/>
      <c r="I32" s="241"/>
      <c r="J32" s="241" t="s">
        <v>353</v>
      </c>
      <c r="K32" s="328" t="s">
        <v>359</v>
      </c>
      <c r="L32" s="241"/>
      <c r="M32" s="319"/>
      <c r="N32" s="324"/>
      <c r="O32" s="241"/>
      <c r="P32" s="419" t="e">
        <f t="shared" si="1"/>
        <v>#DIV/0!</v>
      </c>
      <c r="Q32" s="419" t="e">
        <f t="shared" si="2"/>
        <v>#DIV/0!</v>
      </c>
      <c r="R32" s="247"/>
      <c r="S32" s="249"/>
      <c r="T32" s="241"/>
      <c r="U32" s="250">
        <f t="shared" si="3"/>
        <v>0</v>
      </c>
      <c r="V32" s="241"/>
      <c r="W32" s="249"/>
      <c r="X32" s="241"/>
      <c r="Y32" s="250">
        <f t="shared" si="4"/>
        <v>0</v>
      </c>
      <c r="Z32" s="247"/>
      <c r="AA32" s="249"/>
      <c r="AB32" s="241"/>
      <c r="AC32" s="250">
        <f t="shared" si="5"/>
        <v>0</v>
      </c>
      <c r="AD32" s="247"/>
      <c r="AE32" s="241"/>
      <c r="AF32" s="249"/>
      <c r="AG32" s="252"/>
      <c r="AH32" s="253">
        <f>(AF32-AG32)*1.55/'Snelle prijsberekening '!B$6</f>
        <v>0</v>
      </c>
      <c r="AI32" s="247"/>
      <c r="AJ32" s="241"/>
    </row>
    <row r="33" spans="1:36" ht="39">
      <c r="A33" s="56"/>
      <c r="B33" s="240"/>
      <c r="C33" s="243"/>
      <c r="D33" s="242">
        <f>'Snelle prijsberekening '!B$6</f>
        <v>2</v>
      </c>
      <c r="E33" s="243"/>
      <c r="F33" s="244">
        <v>75</v>
      </c>
      <c r="G33" s="245">
        <f t="shared" si="0"/>
        <v>0</v>
      </c>
      <c r="H33" s="244"/>
      <c r="I33" s="241"/>
      <c r="J33" s="241" t="s">
        <v>355</v>
      </c>
      <c r="K33" s="328" t="s">
        <v>359</v>
      </c>
      <c r="L33" s="241"/>
      <c r="M33" s="319"/>
      <c r="N33" s="324"/>
      <c r="O33" s="241"/>
      <c r="P33" s="419" t="e">
        <f t="shared" si="1"/>
        <v>#DIV/0!</v>
      </c>
      <c r="Q33" s="419" t="e">
        <f t="shared" si="2"/>
        <v>#DIV/0!</v>
      </c>
      <c r="R33" s="247"/>
      <c r="S33" s="249"/>
      <c r="T33" s="241"/>
      <c r="U33" s="250">
        <f t="shared" si="3"/>
        <v>0</v>
      </c>
      <c r="V33" s="241"/>
      <c r="W33" s="249"/>
      <c r="X33" s="241"/>
      <c r="Y33" s="250">
        <f t="shared" si="4"/>
        <v>0</v>
      </c>
      <c r="Z33" s="247"/>
      <c r="AA33" s="249"/>
      <c r="AB33" s="241"/>
      <c r="AC33" s="250">
        <f t="shared" si="5"/>
        <v>0</v>
      </c>
      <c r="AD33" s="247"/>
      <c r="AE33" s="241"/>
      <c r="AF33" s="249"/>
      <c r="AG33" s="252"/>
      <c r="AH33" s="253">
        <f>(AF33-AG33)*1.55/'Snelle prijsberekening '!B$6</f>
        <v>0</v>
      </c>
      <c r="AI33" s="247"/>
      <c r="AJ33" s="241"/>
    </row>
    <row r="34" spans="1:36" ht="58.5">
      <c r="A34" s="56"/>
      <c r="B34" s="240"/>
      <c r="C34" s="243"/>
      <c r="D34" s="242">
        <f>'Snelle prijsberekening '!B$6</f>
        <v>2</v>
      </c>
      <c r="E34" s="243"/>
      <c r="F34" s="244">
        <v>75</v>
      </c>
      <c r="G34" s="245">
        <f t="shared" si="0"/>
        <v>0</v>
      </c>
      <c r="H34" s="244"/>
      <c r="I34" s="241"/>
      <c r="J34" s="241" t="s">
        <v>354</v>
      </c>
      <c r="K34" s="328" t="s">
        <v>360</v>
      </c>
      <c r="L34" s="241"/>
      <c r="M34" s="319"/>
      <c r="N34" s="324"/>
      <c r="O34" s="241"/>
      <c r="P34" s="419" t="e">
        <f t="shared" si="1"/>
        <v>#DIV/0!</v>
      </c>
      <c r="Q34" s="419" t="e">
        <f t="shared" si="2"/>
        <v>#DIV/0!</v>
      </c>
      <c r="R34" s="247"/>
      <c r="S34" s="249"/>
      <c r="T34" s="241"/>
      <c r="U34" s="250">
        <f t="shared" si="3"/>
        <v>0</v>
      </c>
      <c r="V34" s="241"/>
      <c r="W34" s="249"/>
      <c r="X34" s="241"/>
      <c r="Y34" s="250">
        <f t="shared" si="4"/>
        <v>0</v>
      </c>
      <c r="Z34" s="247"/>
      <c r="AA34" s="249"/>
      <c r="AB34" s="241"/>
      <c r="AC34" s="250">
        <f t="shared" si="5"/>
        <v>0</v>
      </c>
      <c r="AD34" s="247"/>
      <c r="AE34" s="241"/>
      <c r="AF34" s="249"/>
      <c r="AG34" s="252"/>
      <c r="AH34" s="253">
        <f>(AF34-AG34)*1.55/'Snelle prijsberekening '!B$6</f>
        <v>0</v>
      </c>
      <c r="AI34" s="247"/>
      <c r="AJ34" s="241"/>
    </row>
    <row r="35" spans="1:36" ht="78">
      <c r="A35" s="56"/>
      <c r="B35" s="240"/>
      <c r="C35" s="243"/>
      <c r="D35" s="242">
        <f>'Snelle prijsberekening '!B$6</f>
        <v>2</v>
      </c>
      <c r="E35" s="243"/>
      <c r="F35" s="244">
        <v>75</v>
      </c>
      <c r="G35" s="245">
        <f t="shared" si="0"/>
        <v>0</v>
      </c>
      <c r="H35" s="244"/>
      <c r="I35" s="241"/>
      <c r="J35" s="241" t="s">
        <v>361</v>
      </c>
      <c r="K35" s="328" t="s">
        <v>369</v>
      </c>
      <c r="L35" s="241"/>
      <c r="M35" s="319"/>
      <c r="N35" s="324"/>
      <c r="O35" s="241"/>
      <c r="P35" s="419" t="e">
        <f t="shared" si="1"/>
        <v>#DIV/0!</v>
      </c>
      <c r="Q35" s="419" t="e">
        <f t="shared" si="2"/>
        <v>#DIV/0!</v>
      </c>
      <c r="R35" s="247"/>
      <c r="S35" s="249"/>
      <c r="T35" s="241"/>
      <c r="U35" s="250">
        <f t="shared" si="3"/>
        <v>0</v>
      </c>
      <c r="V35" s="241"/>
      <c r="W35" s="249"/>
      <c r="X35" s="241"/>
      <c r="Y35" s="250">
        <f t="shared" si="4"/>
        <v>0</v>
      </c>
      <c r="Z35" s="247"/>
      <c r="AA35" s="249"/>
      <c r="AB35" s="241"/>
      <c r="AC35" s="250">
        <f t="shared" si="5"/>
        <v>0</v>
      </c>
      <c r="AD35" s="247"/>
      <c r="AE35" s="241"/>
      <c r="AF35" s="249"/>
      <c r="AG35" s="252"/>
      <c r="AH35" s="253">
        <f>(AF35-AG35)*1.55/'Snelle prijsberekening '!B$6</f>
        <v>0</v>
      </c>
      <c r="AI35" s="247"/>
      <c r="AJ35" s="241"/>
    </row>
    <row r="36" spans="1:36" ht="39">
      <c r="A36" s="56"/>
      <c r="B36" s="240"/>
      <c r="C36" s="243"/>
      <c r="D36" s="242">
        <f>'Snelle prijsberekening '!B$6</f>
        <v>2</v>
      </c>
      <c r="E36" s="243"/>
      <c r="F36" s="244">
        <v>100</v>
      </c>
      <c r="G36" s="245">
        <f t="shared" si="0"/>
        <v>0</v>
      </c>
      <c r="H36" s="244"/>
      <c r="I36" s="241"/>
      <c r="J36" s="241" t="s">
        <v>352</v>
      </c>
      <c r="K36" s="328" t="s">
        <v>342</v>
      </c>
      <c r="L36" s="241"/>
      <c r="M36" s="319"/>
      <c r="N36" s="324"/>
      <c r="O36" s="241"/>
      <c r="P36" s="419" t="e">
        <f t="shared" si="1"/>
        <v>#DIV/0!</v>
      </c>
      <c r="Q36" s="419" t="e">
        <f t="shared" si="2"/>
        <v>#DIV/0!</v>
      </c>
      <c r="R36" s="247"/>
      <c r="S36" s="249"/>
      <c r="T36" s="241"/>
      <c r="U36" s="250">
        <f t="shared" si="3"/>
        <v>0</v>
      </c>
      <c r="V36" s="241"/>
      <c r="W36" s="249"/>
      <c r="X36" s="241"/>
      <c r="Y36" s="250">
        <f t="shared" si="4"/>
        <v>0</v>
      </c>
      <c r="Z36" s="247"/>
      <c r="AA36" s="249"/>
      <c r="AB36" s="241"/>
      <c r="AC36" s="250">
        <f t="shared" si="5"/>
        <v>0</v>
      </c>
      <c r="AD36" s="247"/>
      <c r="AE36" s="241"/>
      <c r="AF36" s="249"/>
      <c r="AG36" s="252"/>
      <c r="AH36" s="253">
        <f>(AF36-AG36)*1.55/'Snelle prijsberekening '!B$6</f>
        <v>0</v>
      </c>
      <c r="AI36" s="247"/>
      <c r="AJ36" s="241"/>
    </row>
    <row r="37" spans="1:36">
      <c r="A37" s="56"/>
      <c r="B37" s="240"/>
      <c r="C37" s="326" t="s">
        <v>237</v>
      </c>
      <c r="D37" s="242">
        <f>'Snelle prijsberekening '!B$6</f>
        <v>2</v>
      </c>
      <c r="E37" s="243"/>
      <c r="F37" s="244">
        <v>75</v>
      </c>
      <c r="G37" s="245">
        <f t="shared" si="0"/>
        <v>0</v>
      </c>
      <c r="H37" s="244"/>
      <c r="I37" s="241"/>
      <c r="J37" s="241" t="s">
        <v>354</v>
      </c>
      <c r="K37" s="247" t="e">
        <f>#REF!</f>
        <v>#REF!</v>
      </c>
      <c r="L37" s="241"/>
      <c r="M37" s="325"/>
      <c r="N37" s="324"/>
      <c r="O37" s="241"/>
      <c r="P37" s="419" t="e">
        <f t="shared" si="1"/>
        <v>#DIV/0!</v>
      </c>
      <c r="Q37" s="419" t="e">
        <f t="shared" si="2"/>
        <v>#DIV/0!</v>
      </c>
      <c r="R37" s="247"/>
      <c r="S37" s="249"/>
      <c r="T37" s="241"/>
      <c r="U37" s="250">
        <f t="shared" si="3"/>
        <v>0</v>
      </c>
      <c r="V37" s="241"/>
      <c r="W37" s="249"/>
      <c r="X37" s="241"/>
      <c r="Y37" s="250">
        <f t="shared" si="4"/>
        <v>0</v>
      </c>
      <c r="Z37" s="247"/>
      <c r="AA37" s="249"/>
      <c r="AB37" s="241"/>
      <c r="AC37" s="250">
        <f t="shared" si="5"/>
        <v>0</v>
      </c>
      <c r="AD37" s="247"/>
      <c r="AE37" s="241"/>
      <c r="AF37" s="249"/>
      <c r="AG37" s="252"/>
      <c r="AH37" s="253">
        <f>(AF37-AG37)*1.55/'Snelle prijsberekening '!B$6</f>
        <v>0</v>
      </c>
      <c r="AI37" s="247"/>
      <c r="AJ37" s="241"/>
    </row>
    <row r="38" spans="1:36">
      <c r="A38" s="56"/>
      <c r="B38" s="240"/>
      <c r="C38" s="320" t="s">
        <v>341</v>
      </c>
      <c r="D38" s="242">
        <f>'Snelle prijsberekening '!B$6</f>
        <v>2</v>
      </c>
      <c r="E38" s="243"/>
      <c r="F38" s="244">
        <v>75</v>
      </c>
      <c r="G38" s="245">
        <f t="shared" si="0"/>
        <v>0</v>
      </c>
      <c r="H38" s="244"/>
      <c r="I38" s="241"/>
      <c r="J38" s="241" t="s">
        <v>362</v>
      </c>
      <c r="K38" s="247" t="e">
        <f>#REF!</f>
        <v>#REF!</v>
      </c>
      <c r="L38" s="241"/>
      <c r="M38" s="321"/>
      <c r="N38" s="324"/>
      <c r="O38" s="241"/>
      <c r="P38" s="419" t="e">
        <f t="shared" si="1"/>
        <v>#DIV/0!</v>
      </c>
      <c r="Q38" s="419" t="e">
        <f t="shared" si="2"/>
        <v>#DIV/0!</v>
      </c>
      <c r="R38" s="247"/>
      <c r="S38" s="249"/>
      <c r="T38" s="241"/>
      <c r="U38" s="250">
        <f t="shared" si="3"/>
        <v>0</v>
      </c>
      <c r="V38" s="241"/>
      <c r="W38" s="249"/>
      <c r="X38" s="241"/>
      <c r="Y38" s="250">
        <f t="shared" si="4"/>
        <v>0</v>
      </c>
      <c r="Z38" s="247"/>
      <c r="AA38" s="249"/>
      <c r="AB38" s="241"/>
      <c r="AC38" s="250">
        <f t="shared" si="5"/>
        <v>0</v>
      </c>
      <c r="AD38" s="247"/>
      <c r="AE38" s="241"/>
      <c r="AF38" s="249"/>
      <c r="AG38" s="252"/>
      <c r="AH38" s="253">
        <f>(AF38-AG38)*1.55/'Snelle prijsberekening '!B$6</f>
        <v>0</v>
      </c>
      <c r="AI38" s="247"/>
      <c r="AJ38" s="241"/>
    </row>
    <row r="39" spans="1:36">
      <c r="A39" s="56"/>
      <c r="B39" s="240"/>
      <c r="C39" s="243"/>
      <c r="D39" s="242">
        <f>'Snelle prijsberekening '!B$6</f>
        <v>2</v>
      </c>
      <c r="E39" s="243"/>
      <c r="F39" s="244">
        <v>75</v>
      </c>
      <c r="G39" s="245">
        <f t="shared" si="0"/>
        <v>0</v>
      </c>
      <c r="H39" s="244"/>
      <c r="I39" s="241"/>
      <c r="J39" s="241" t="s">
        <v>353</v>
      </c>
      <c r="K39" s="247" t="e">
        <f>#REF!</f>
        <v>#REF!</v>
      </c>
      <c r="L39" s="241"/>
      <c r="M39" s="321"/>
      <c r="N39" s="324"/>
      <c r="O39" s="241"/>
      <c r="P39" s="419" t="e">
        <f t="shared" si="1"/>
        <v>#DIV/0!</v>
      </c>
      <c r="Q39" s="419" t="e">
        <f t="shared" si="2"/>
        <v>#DIV/0!</v>
      </c>
      <c r="R39" s="247"/>
      <c r="S39" s="249"/>
      <c r="T39" s="241"/>
      <c r="U39" s="250">
        <f t="shared" si="3"/>
        <v>0</v>
      </c>
      <c r="V39" s="241"/>
      <c r="W39" s="249"/>
      <c r="X39" s="241"/>
      <c r="Y39" s="250">
        <f t="shared" si="4"/>
        <v>0</v>
      </c>
      <c r="Z39" s="247"/>
      <c r="AA39" s="249"/>
      <c r="AB39" s="241"/>
      <c r="AC39" s="250">
        <f t="shared" si="5"/>
        <v>0</v>
      </c>
      <c r="AD39" s="247"/>
      <c r="AE39" s="241"/>
      <c r="AF39" s="249"/>
      <c r="AG39" s="252"/>
      <c r="AH39" s="253">
        <f>(AF39-AG39)*1.55/'Snelle prijsberekening '!B$6</f>
        <v>0</v>
      </c>
      <c r="AI39" s="247"/>
      <c r="AJ39" s="241"/>
    </row>
    <row r="40" spans="1:36">
      <c r="A40" s="56"/>
      <c r="B40" s="240"/>
      <c r="C40" s="243"/>
      <c r="D40" s="242">
        <f>'Snelle prijsberekening '!B$6</f>
        <v>2</v>
      </c>
      <c r="E40" s="243"/>
      <c r="F40" s="244">
        <v>75</v>
      </c>
      <c r="G40" s="245">
        <f t="shared" si="0"/>
        <v>0</v>
      </c>
      <c r="H40" s="244"/>
      <c r="I40" s="241"/>
      <c r="J40" s="241" t="s">
        <v>362</v>
      </c>
      <c r="K40" s="247" t="e">
        <f>#REF!</f>
        <v>#REF!</v>
      </c>
      <c r="L40" s="241"/>
      <c r="M40" s="321"/>
      <c r="N40" s="324"/>
      <c r="O40" s="241"/>
      <c r="P40" s="419" t="e">
        <f t="shared" si="1"/>
        <v>#DIV/0!</v>
      </c>
      <c r="Q40" s="419" t="e">
        <f t="shared" si="2"/>
        <v>#DIV/0!</v>
      </c>
      <c r="R40" s="247"/>
      <c r="S40" s="249"/>
      <c r="T40" s="241"/>
      <c r="U40" s="250">
        <f t="shared" si="3"/>
        <v>0</v>
      </c>
      <c r="V40" s="241"/>
      <c r="W40" s="249"/>
      <c r="X40" s="241"/>
      <c r="Y40" s="250">
        <f t="shared" si="4"/>
        <v>0</v>
      </c>
      <c r="Z40" s="247"/>
      <c r="AA40" s="249"/>
      <c r="AB40" s="241"/>
      <c r="AC40" s="250">
        <f t="shared" si="5"/>
        <v>0</v>
      </c>
      <c r="AD40" s="247"/>
      <c r="AE40" s="241"/>
      <c r="AF40" s="249"/>
      <c r="AG40" s="252"/>
      <c r="AH40" s="253">
        <f>(AF40-AG40)*1.55/'Snelle prijsberekening '!B$6</f>
        <v>0</v>
      </c>
      <c r="AI40" s="247"/>
      <c r="AJ40" s="241"/>
    </row>
    <row r="41" spans="1:36">
      <c r="A41" s="56"/>
      <c r="B41" s="240"/>
      <c r="C41" s="243"/>
      <c r="D41" s="242">
        <f>'Snelle prijsberekening '!B$6</f>
        <v>2</v>
      </c>
      <c r="E41" s="243"/>
      <c r="F41" s="244">
        <v>75</v>
      </c>
      <c r="G41" s="245">
        <f t="shared" si="0"/>
        <v>0</v>
      </c>
      <c r="H41" s="244"/>
      <c r="I41" s="241"/>
      <c r="J41" s="241" t="s">
        <v>353</v>
      </c>
      <c r="K41" s="247" t="s">
        <v>59</v>
      </c>
      <c r="L41" s="241"/>
      <c r="M41" s="321"/>
      <c r="N41" s="324"/>
      <c r="O41" s="241"/>
      <c r="P41" s="419" t="e">
        <f t="shared" si="1"/>
        <v>#DIV/0!</v>
      </c>
      <c r="Q41" s="419" t="e">
        <f t="shared" si="2"/>
        <v>#DIV/0!</v>
      </c>
      <c r="R41" s="247"/>
      <c r="S41" s="249"/>
      <c r="T41" s="241"/>
      <c r="U41" s="250">
        <f t="shared" si="3"/>
        <v>0</v>
      </c>
      <c r="V41" s="241"/>
      <c r="W41" s="249"/>
      <c r="X41" s="241"/>
      <c r="Y41" s="250">
        <f t="shared" si="4"/>
        <v>0</v>
      </c>
      <c r="Z41" s="247"/>
      <c r="AA41" s="249"/>
      <c r="AB41" s="241"/>
      <c r="AC41" s="250">
        <f t="shared" si="5"/>
        <v>0</v>
      </c>
      <c r="AD41" s="247"/>
      <c r="AE41" s="241"/>
      <c r="AF41" s="249"/>
      <c r="AG41" s="252"/>
      <c r="AH41" s="253">
        <f>(AF41-AG41)*1.55/'Snelle prijsberekening '!B$6</f>
        <v>0</v>
      </c>
      <c r="AI41" s="247"/>
      <c r="AJ41" s="241"/>
    </row>
    <row r="42" spans="1:36" ht="19.5">
      <c r="A42" s="56"/>
      <c r="B42" s="240"/>
      <c r="C42" s="243"/>
      <c r="D42" s="242">
        <f>'Snelle prijsberekening '!B$6</f>
        <v>2</v>
      </c>
      <c r="E42" s="243"/>
      <c r="F42" s="244">
        <v>75</v>
      </c>
      <c r="G42" s="245">
        <f t="shared" si="0"/>
        <v>0</v>
      </c>
      <c r="H42" s="244"/>
      <c r="I42" s="241"/>
      <c r="J42" s="241" t="s">
        <v>363</v>
      </c>
      <c r="K42" s="328" t="s">
        <v>345</v>
      </c>
      <c r="L42" s="241"/>
      <c r="M42" s="321"/>
      <c r="N42" s="324"/>
      <c r="O42" s="241"/>
      <c r="P42" s="419" t="e">
        <f t="shared" si="1"/>
        <v>#DIV/0!</v>
      </c>
      <c r="Q42" s="419" t="e">
        <f t="shared" si="2"/>
        <v>#DIV/0!</v>
      </c>
      <c r="R42" s="247"/>
      <c r="S42" s="249"/>
      <c r="T42" s="241"/>
      <c r="U42" s="250">
        <f t="shared" si="3"/>
        <v>0</v>
      </c>
      <c r="V42" s="241"/>
      <c r="W42" s="249"/>
      <c r="X42" s="241"/>
      <c r="Y42" s="250">
        <f t="shared" si="4"/>
        <v>0</v>
      </c>
      <c r="Z42" s="247"/>
      <c r="AA42" s="249"/>
      <c r="AB42" s="241"/>
      <c r="AC42" s="250">
        <f t="shared" si="5"/>
        <v>0</v>
      </c>
      <c r="AD42" s="247"/>
      <c r="AE42" s="241"/>
      <c r="AF42" s="249"/>
      <c r="AG42" s="252"/>
      <c r="AH42" s="253">
        <f>(AF42-AG42)*1.55/'Snelle prijsberekening '!B$6</f>
        <v>0</v>
      </c>
      <c r="AI42" s="247"/>
      <c r="AJ42" s="241"/>
    </row>
    <row r="43" spans="1:36">
      <c r="A43" s="56"/>
      <c r="B43" s="240"/>
      <c r="C43" s="243"/>
      <c r="D43" s="242">
        <f>'Snelle prijsberekening '!B$6</f>
        <v>2</v>
      </c>
      <c r="E43" s="243"/>
      <c r="F43" s="244">
        <v>85</v>
      </c>
      <c r="G43" s="245">
        <f t="shared" si="0"/>
        <v>0</v>
      </c>
      <c r="H43" s="244"/>
      <c r="I43" s="241"/>
      <c r="J43" s="241" t="s">
        <v>349</v>
      </c>
      <c r="K43" s="247" t="e">
        <f>#REF!</f>
        <v>#REF!</v>
      </c>
      <c r="L43" s="241"/>
      <c r="M43" s="321"/>
      <c r="N43" s="324"/>
      <c r="O43" s="241"/>
      <c r="P43" s="419" t="e">
        <f t="shared" si="1"/>
        <v>#DIV/0!</v>
      </c>
      <c r="Q43" s="419" t="e">
        <f t="shared" si="2"/>
        <v>#DIV/0!</v>
      </c>
      <c r="R43" s="247"/>
      <c r="S43" s="249"/>
      <c r="T43" s="241"/>
      <c r="U43" s="250">
        <f t="shared" si="3"/>
        <v>0</v>
      </c>
      <c r="V43" s="241"/>
      <c r="W43" s="249"/>
      <c r="X43" s="241"/>
      <c r="Y43" s="250">
        <f t="shared" si="4"/>
        <v>0</v>
      </c>
      <c r="Z43" s="247"/>
      <c r="AA43" s="249"/>
      <c r="AB43" s="241"/>
      <c r="AC43" s="250">
        <f t="shared" si="5"/>
        <v>0</v>
      </c>
      <c r="AD43" s="247"/>
      <c r="AE43" s="241"/>
      <c r="AF43" s="249"/>
      <c r="AG43" s="252"/>
      <c r="AH43" s="253">
        <f>(AF43-AG43)*1.55/'Snelle prijsberekening '!B$6</f>
        <v>0</v>
      </c>
      <c r="AI43" s="247"/>
      <c r="AJ43" s="241"/>
    </row>
    <row r="44" spans="1:36">
      <c r="A44" s="56"/>
      <c r="B44" s="240"/>
      <c r="C44" s="243"/>
      <c r="D44" s="242">
        <f>'Snelle prijsberekening '!B$6</f>
        <v>2</v>
      </c>
      <c r="E44" s="243"/>
      <c r="F44" s="244">
        <v>100</v>
      </c>
      <c r="G44" s="245">
        <f t="shared" si="0"/>
        <v>0</v>
      </c>
      <c r="H44" s="244"/>
      <c r="I44" s="241"/>
      <c r="J44" s="241" t="s">
        <v>349</v>
      </c>
      <c r="K44" s="247" t="e">
        <f>#REF!</f>
        <v>#REF!</v>
      </c>
      <c r="L44" s="241"/>
      <c r="M44" s="321"/>
      <c r="N44" s="324"/>
      <c r="O44" s="241"/>
      <c r="P44" s="419" t="e">
        <f t="shared" si="1"/>
        <v>#DIV/0!</v>
      </c>
      <c r="Q44" s="419" t="e">
        <f t="shared" si="2"/>
        <v>#DIV/0!</v>
      </c>
      <c r="R44" s="247"/>
      <c r="S44" s="249"/>
      <c r="T44" s="241"/>
      <c r="U44" s="250">
        <f t="shared" si="3"/>
        <v>0</v>
      </c>
      <c r="V44" s="241"/>
      <c r="W44" s="249"/>
      <c r="X44" s="241"/>
      <c r="Y44" s="250">
        <f t="shared" si="4"/>
        <v>0</v>
      </c>
      <c r="Z44" s="247"/>
      <c r="AA44" s="249"/>
      <c r="AB44" s="241"/>
      <c r="AC44" s="250">
        <f t="shared" si="5"/>
        <v>0</v>
      </c>
      <c r="AD44" s="247"/>
      <c r="AE44" s="241"/>
      <c r="AF44" s="249"/>
      <c r="AG44" s="252"/>
      <c r="AH44" s="253">
        <f>(AF44-AG44)*1.55/'Snelle prijsberekening '!B$6</f>
        <v>0</v>
      </c>
      <c r="AI44" s="247"/>
      <c r="AJ44" s="241"/>
    </row>
    <row r="45" spans="1:36">
      <c r="A45" s="56"/>
      <c r="B45" s="240"/>
      <c r="C45" s="243"/>
      <c r="D45" s="242">
        <f>'Snelle prijsberekening '!B$6</f>
        <v>2</v>
      </c>
      <c r="E45" s="243"/>
      <c r="F45" s="244">
        <v>100</v>
      </c>
      <c r="G45" s="245">
        <f t="shared" si="0"/>
        <v>0</v>
      </c>
      <c r="H45" s="244"/>
      <c r="I45" s="241"/>
      <c r="J45" s="241" t="s">
        <v>349</v>
      </c>
      <c r="K45" s="247" t="e">
        <f>#REF!</f>
        <v>#REF!</v>
      </c>
      <c r="L45" s="241"/>
      <c r="M45" s="321"/>
      <c r="N45" s="324"/>
      <c r="O45" s="241"/>
      <c r="P45" s="419" t="e">
        <f t="shared" si="1"/>
        <v>#DIV/0!</v>
      </c>
      <c r="Q45" s="419" t="e">
        <f t="shared" si="2"/>
        <v>#DIV/0!</v>
      </c>
      <c r="R45" s="247"/>
      <c r="S45" s="249"/>
      <c r="T45" s="241"/>
      <c r="U45" s="250">
        <f t="shared" si="3"/>
        <v>0</v>
      </c>
      <c r="V45" s="241"/>
      <c r="W45" s="249"/>
      <c r="X45" s="241"/>
      <c r="Y45" s="250">
        <f t="shared" si="4"/>
        <v>0</v>
      </c>
      <c r="Z45" s="247"/>
      <c r="AA45" s="249"/>
      <c r="AB45" s="241"/>
      <c r="AC45" s="250">
        <f t="shared" si="5"/>
        <v>0</v>
      </c>
      <c r="AD45" s="247"/>
      <c r="AE45" s="241"/>
      <c r="AF45" s="249"/>
      <c r="AG45" s="252"/>
      <c r="AH45" s="253">
        <f>(AF45-AG45)*1.55/'Snelle prijsberekening '!B$6</f>
        <v>0</v>
      </c>
      <c r="AI45" s="247"/>
      <c r="AJ45" s="241"/>
    </row>
    <row r="46" spans="1:36" ht="19.5">
      <c r="A46" s="56"/>
      <c r="B46" s="240"/>
      <c r="C46" s="318" t="s">
        <v>343</v>
      </c>
      <c r="D46" s="242">
        <f>'Snelle prijsberekening '!B$6</f>
        <v>2</v>
      </c>
      <c r="E46" s="243"/>
      <c r="F46" s="244">
        <v>75</v>
      </c>
      <c r="G46" s="245">
        <f t="shared" si="0"/>
        <v>0</v>
      </c>
      <c r="H46" s="244"/>
      <c r="I46" s="241"/>
      <c r="J46" s="241" t="s">
        <v>353</v>
      </c>
      <c r="K46" s="328" t="s">
        <v>343</v>
      </c>
      <c r="L46" s="241"/>
      <c r="M46" s="319"/>
      <c r="N46" s="324"/>
      <c r="O46" s="241"/>
      <c r="P46" s="419" t="e">
        <f t="shared" si="1"/>
        <v>#DIV/0!</v>
      </c>
      <c r="Q46" s="419" t="e">
        <f t="shared" si="2"/>
        <v>#DIV/0!</v>
      </c>
      <c r="R46" s="247"/>
      <c r="S46" s="249"/>
      <c r="T46" s="241"/>
      <c r="U46" s="250">
        <f t="shared" si="3"/>
        <v>0</v>
      </c>
      <c r="V46" s="241"/>
      <c r="W46" s="249"/>
      <c r="X46" s="241"/>
      <c r="Y46" s="250">
        <f t="shared" si="4"/>
        <v>0</v>
      </c>
      <c r="Z46" s="247"/>
      <c r="AA46" s="249"/>
      <c r="AB46" s="241"/>
      <c r="AC46" s="250">
        <f t="shared" si="5"/>
        <v>0</v>
      </c>
      <c r="AD46" s="247"/>
      <c r="AE46" s="241"/>
      <c r="AF46" s="249"/>
      <c r="AG46" s="252"/>
      <c r="AH46" s="253">
        <f>(AF46-AG46)*1.55/'Snelle prijsberekening '!B$6</f>
        <v>0</v>
      </c>
      <c r="AI46" s="247"/>
      <c r="AJ46" s="241"/>
    </row>
    <row r="47" spans="1:36" ht="19.5">
      <c r="A47" s="56"/>
      <c r="B47" s="240"/>
      <c r="C47" s="243"/>
      <c r="D47" s="242">
        <f>'Snelle prijsberekening '!B$6</f>
        <v>2</v>
      </c>
      <c r="E47" s="243"/>
      <c r="F47" s="244">
        <v>75</v>
      </c>
      <c r="G47" s="245">
        <f t="shared" si="0"/>
        <v>0</v>
      </c>
      <c r="H47" s="244"/>
      <c r="I47" s="241"/>
      <c r="J47" s="241" t="s">
        <v>353</v>
      </c>
      <c r="K47" s="328" t="s">
        <v>343</v>
      </c>
      <c r="L47" s="241"/>
      <c r="M47" s="319"/>
      <c r="N47" s="324"/>
      <c r="O47" s="241"/>
      <c r="P47" s="419" t="e">
        <f t="shared" si="1"/>
        <v>#DIV/0!</v>
      </c>
      <c r="Q47" s="419" t="e">
        <f t="shared" si="2"/>
        <v>#DIV/0!</v>
      </c>
      <c r="R47" s="247"/>
      <c r="S47" s="249"/>
      <c r="T47" s="241"/>
      <c r="U47" s="250">
        <f t="shared" si="3"/>
        <v>0</v>
      </c>
      <c r="V47" s="241"/>
      <c r="W47" s="249"/>
      <c r="X47" s="241"/>
      <c r="Y47" s="250">
        <f t="shared" si="4"/>
        <v>0</v>
      </c>
      <c r="Z47" s="247"/>
      <c r="AA47" s="249"/>
      <c r="AB47" s="241"/>
      <c r="AC47" s="250">
        <f t="shared" si="5"/>
        <v>0</v>
      </c>
      <c r="AD47" s="247"/>
      <c r="AE47" s="241"/>
      <c r="AF47" s="249"/>
      <c r="AG47" s="252"/>
      <c r="AH47" s="253">
        <f>(AF47-AG47)*1.55/'Snelle prijsberekening '!B$6</f>
        <v>0</v>
      </c>
      <c r="AI47" s="247"/>
      <c r="AJ47" s="241"/>
    </row>
    <row r="48" spans="1:36" ht="19.5">
      <c r="A48" s="56"/>
      <c r="B48" s="240"/>
      <c r="C48" s="243"/>
      <c r="D48" s="242">
        <f>'Snelle prijsberekening '!B$6</f>
        <v>2</v>
      </c>
      <c r="E48" s="243"/>
      <c r="F48" s="244">
        <v>75</v>
      </c>
      <c r="G48" s="245">
        <f t="shared" si="0"/>
        <v>0</v>
      </c>
      <c r="H48" s="244"/>
      <c r="I48" s="241"/>
      <c r="J48" s="241" t="s">
        <v>353</v>
      </c>
      <c r="K48" s="328" t="s">
        <v>344</v>
      </c>
      <c r="L48" s="241"/>
      <c r="M48" s="319"/>
      <c r="N48" s="324"/>
      <c r="O48" s="241"/>
      <c r="P48" s="419" t="e">
        <f t="shared" si="1"/>
        <v>#DIV/0!</v>
      </c>
      <c r="Q48" s="419" t="e">
        <f t="shared" si="2"/>
        <v>#DIV/0!</v>
      </c>
      <c r="R48" s="247"/>
      <c r="S48" s="249"/>
      <c r="T48" s="241"/>
      <c r="U48" s="250">
        <f t="shared" si="3"/>
        <v>0</v>
      </c>
      <c r="V48" s="241"/>
      <c r="W48" s="249"/>
      <c r="X48" s="241"/>
      <c r="Y48" s="250">
        <f t="shared" si="4"/>
        <v>0</v>
      </c>
      <c r="Z48" s="247"/>
      <c r="AA48" s="249"/>
      <c r="AB48" s="241"/>
      <c r="AC48" s="250">
        <f t="shared" si="5"/>
        <v>0</v>
      </c>
      <c r="AD48" s="247"/>
      <c r="AE48" s="241"/>
      <c r="AF48" s="249"/>
      <c r="AG48" s="252"/>
      <c r="AH48" s="253">
        <f>(AF48-AG48)*1.55/'Snelle prijsberekening '!B$6</f>
        <v>0</v>
      </c>
      <c r="AI48" s="247"/>
      <c r="AJ48" s="241"/>
    </row>
    <row r="49" spans="1:36" ht="19.5">
      <c r="A49" s="56"/>
      <c r="B49" s="240"/>
      <c r="C49" s="322" t="s">
        <v>239</v>
      </c>
      <c r="D49" s="242">
        <f>'Snelle prijsberekening '!B$6</f>
        <v>2</v>
      </c>
      <c r="E49" s="243"/>
      <c r="F49" s="244">
        <v>75</v>
      </c>
      <c r="G49" s="245">
        <f t="shared" si="0"/>
        <v>0</v>
      </c>
      <c r="H49" s="244"/>
      <c r="I49" s="241"/>
      <c r="J49" s="241" t="s">
        <v>354</v>
      </c>
      <c r="K49" s="328" t="s">
        <v>346</v>
      </c>
      <c r="L49" s="241"/>
      <c r="M49" s="323"/>
      <c r="N49" s="324"/>
      <c r="O49" s="241"/>
      <c r="P49" s="419" t="e">
        <f t="shared" si="1"/>
        <v>#DIV/0!</v>
      </c>
      <c r="Q49" s="419" t="e">
        <f t="shared" si="2"/>
        <v>#DIV/0!</v>
      </c>
      <c r="R49" s="247"/>
      <c r="S49" s="249"/>
      <c r="T49" s="241"/>
      <c r="U49" s="250">
        <f t="shared" si="3"/>
        <v>0</v>
      </c>
      <c r="V49" s="241"/>
      <c r="W49" s="249"/>
      <c r="X49" s="241"/>
      <c r="Y49" s="250">
        <f t="shared" si="4"/>
        <v>0</v>
      </c>
      <c r="Z49" s="247"/>
      <c r="AA49" s="249"/>
      <c r="AB49" s="241"/>
      <c r="AC49" s="250">
        <f t="shared" si="5"/>
        <v>0</v>
      </c>
      <c r="AD49" s="247"/>
      <c r="AE49" s="241"/>
      <c r="AF49" s="249"/>
      <c r="AG49" s="252"/>
      <c r="AH49" s="253">
        <f>(AF49-AG49)*1.55/'Snelle prijsberekening '!B$6</f>
        <v>0</v>
      </c>
      <c r="AI49" s="247"/>
      <c r="AJ49" s="241"/>
    </row>
    <row r="50" spans="1:36">
      <c r="A50" s="56"/>
      <c r="B50" s="240"/>
      <c r="C50" s="243"/>
      <c r="D50" s="242">
        <f>'Snelle prijsberekening '!B$6</f>
        <v>2</v>
      </c>
      <c r="E50" s="243"/>
      <c r="F50" s="244">
        <v>75</v>
      </c>
      <c r="G50" s="245">
        <f t="shared" si="0"/>
        <v>0</v>
      </c>
      <c r="H50" s="244"/>
      <c r="I50" s="241"/>
      <c r="J50" s="241" t="s">
        <v>353</v>
      </c>
      <c r="K50" s="247" t="e">
        <f>#REF!</f>
        <v>#REF!</v>
      </c>
      <c r="L50" s="241"/>
      <c r="M50" s="323"/>
      <c r="N50" s="324"/>
      <c r="O50" s="241"/>
      <c r="P50" s="419" t="e">
        <f t="shared" si="1"/>
        <v>#DIV/0!</v>
      </c>
      <c r="Q50" s="419" t="e">
        <f t="shared" si="2"/>
        <v>#DIV/0!</v>
      </c>
      <c r="R50" s="247"/>
      <c r="S50" s="249"/>
      <c r="T50" s="241"/>
      <c r="U50" s="250">
        <f t="shared" si="3"/>
        <v>0</v>
      </c>
      <c r="V50" s="241"/>
      <c r="W50" s="249"/>
      <c r="X50" s="241"/>
      <c r="Y50" s="250">
        <f t="shared" si="4"/>
        <v>0</v>
      </c>
      <c r="Z50" s="247"/>
      <c r="AA50" s="249"/>
      <c r="AB50" s="241"/>
      <c r="AC50" s="250">
        <f t="shared" si="5"/>
        <v>0</v>
      </c>
      <c r="AD50" s="247"/>
      <c r="AE50" s="241"/>
      <c r="AF50" s="249"/>
      <c r="AG50" s="252"/>
      <c r="AH50" s="253">
        <f>(AF50-AG50)*1.55/'Snelle prijsberekening '!B$6</f>
        <v>0</v>
      </c>
      <c r="AI50" s="247"/>
      <c r="AJ50" s="241"/>
    </row>
    <row r="51" spans="1:36">
      <c r="A51" s="56"/>
      <c r="B51" s="240"/>
      <c r="C51" s="243"/>
      <c r="D51" s="242">
        <f>'Snelle prijsberekening '!B$6</f>
        <v>2</v>
      </c>
      <c r="E51" s="243"/>
      <c r="F51" s="244">
        <v>75</v>
      </c>
      <c r="G51" s="245">
        <f t="shared" si="0"/>
        <v>0</v>
      </c>
      <c r="H51" s="244"/>
      <c r="I51" s="241"/>
      <c r="J51" s="241" t="s">
        <v>353</v>
      </c>
      <c r="K51" s="247" t="e">
        <f>#REF!</f>
        <v>#REF!</v>
      </c>
      <c r="L51" s="241"/>
      <c r="M51" s="323"/>
      <c r="N51" s="324"/>
      <c r="O51" s="241"/>
      <c r="P51" s="419" t="e">
        <f t="shared" si="1"/>
        <v>#DIV/0!</v>
      </c>
      <c r="Q51" s="419" t="e">
        <f t="shared" si="2"/>
        <v>#DIV/0!</v>
      </c>
      <c r="R51" s="247"/>
      <c r="S51" s="249"/>
      <c r="T51" s="241"/>
      <c r="U51" s="250">
        <f t="shared" si="3"/>
        <v>0</v>
      </c>
      <c r="V51" s="241"/>
      <c r="W51" s="249"/>
      <c r="X51" s="241"/>
      <c r="Y51" s="250">
        <f t="shared" si="4"/>
        <v>0</v>
      </c>
      <c r="Z51" s="247"/>
      <c r="AA51" s="249"/>
      <c r="AB51" s="241"/>
      <c r="AC51" s="250">
        <f t="shared" si="5"/>
        <v>0</v>
      </c>
      <c r="AD51" s="247"/>
      <c r="AE51" s="241"/>
      <c r="AF51" s="249"/>
      <c r="AG51" s="252"/>
      <c r="AH51" s="253">
        <f>(AF51-AG51)*1.55/'Snelle prijsberekening '!B$6</f>
        <v>0</v>
      </c>
      <c r="AI51" s="247"/>
      <c r="AJ51" s="241"/>
    </row>
    <row r="52" spans="1:36">
      <c r="A52" s="56"/>
      <c r="B52" s="240"/>
      <c r="C52" s="243"/>
      <c r="D52" s="242">
        <f>'Snelle prijsberekening '!B$6</f>
        <v>2</v>
      </c>
      <c r="E52" s="243"/>
      <c r="F52" s="244">
        <v>75</v>
      </c>
      <c r="G52" s="245">
        <f t="shared" si="0"/>
        <v>0</v>
      </c>
      <c r="H52" s="244"/>
      <c r="I52" s="241"/>
      <c r="J52" s="241" t="s">
        <v>353</v>
      </c>
      <c r="K52" s="247" t="e">
        <f>#REF!</f>
        <v>#REF!</v>
      </c>
      <c r="L52" s="241"/>
      <c r="M52" s="323"/>
      <c r="N52" s="324"/>
      <c r="O52" s="241"/>
      <c r="P52" s="419" t="e">
        <f t="shared" si="1"/>
        <v>#DIV/0!</v>
      </c>
      <c r="Q52" s="419" t="e">
        <f t="shared" si="2"/>
        <v>#DIV/0!</v>
      </c>
      <c r="R52" s="247"/>
      <c r="S52" s="249"/>
      <c r="T52" s="241"/>
      <c r="U52" s="250">
        <f t="shared" si="3"/>
        <v>0</v>
      </c>
      <c r="V52" s="241"/>
      <c r="W52" s="249"/>
      <c r="X52" s="241"/>
      <c r="Y52" s="250">
        <f t="shared" si="4"/>
        <v>0</v>
      </c>
      <c r="Z52" s="247"/>
      <c r="AA52" s="249"/>
      <c r="AB52" s="241"/>
      <c r="AC52" s="250">
        <f t="shared" si="5"/>
        <v>0</v>
      </c>
      <c r="AD52" s="247"/>
      <c r="AE52" s="241"/>
      <c r="AF52" s="249"/>
      <c r="AG52" s="252"/>
      <c r="AH52" s="253">
        <f>(AF52-AG52)*1.55/'Snelle prijsberekening '!B$6</f>
        <v>0</v>
      </c>
      <c r="AI52" s="247"/>
      <c r="AJ52" s="241"/>
    </row>
    <row r="53" spans="1:36">
      <c r="A53" s="56"/>
      <c r="B53" s="240"/>
      <c r="C53" s="243"/>
      <c r="D53" s="242">
        <f>'Snelle prijsberekening '!B$6</f>
        <v>2</v>
      </c>
      <c r="E53" s="243"/>
      <c r="F53" s="244">
        <v>75</v>
      </c>
      <c r="G53" s="245">
        <f t="shared" si="0"/>
        <v>0</v>
      </c>
      <c r="H53" s="244"/>
      <c r="I53" s="241"/>
      <c r="J53" s="241" t="s">
        <v>357</v>
      </c>
      <c r="K53" s="327" t="s">
        <v>59</v>
      </c>
      <c r="L53" s="241"/>
      <c r="M53" s="323"/>
      <c r="N53" s="324"/>
      <c r="O53" s="241"/>
      <c r="P53" s="419" t="e">
        <f t="shared" si="1"/>
        <v>#DIV/0!</v>
      </c>
      <c r="Q53" s="419" t="e">
        <f t="shared" si="2"/>
        <v>#DIV/0!</v>
      </c>
      <c r="R53" s="247"/>
      <c r="S53" s="249"/>
      <c r="T53" s="241"/>
      <c r="U53" s="250">
        <f t="shared" si="3"/>
        <v>0</v>
      </c>
      <c r="V53" s="241"/>
      <c r="W53" s="249"/>
      <c r="X53" s="241"/>
      <c r="Y53" s="250">
        <f t="shared" si="4"/>
        <v>0</v>
      </c>
      <c r="Z53" s="247"/>
      <c r="AA53" s="249"/>
      <c r="AB53" s="241"/>
      <c r="AC53" s="250">
        <f t="shared" si="5"/>
        <v>0</v>
      </c>
      <c r="AD53" s="247"/>
      <c r="AE53" s="241"/>
      <c r="AF53" s="249"/>
      <c r="AG53" s="252"/>
      <c r="AH53" s="253">
        <f>(AF53-AG53)*1.55/'Snelle prijsberekening '!B$6</f>
        <v>0</v>
      </c>
      <c r="AI53" s="247"/>
      <c r="AJ53" s="241"/>
    </row>
    <row r="54" spans="1:36">
      <c r="A54" s="56"/>
      <c r="B54" s="240"/>
      <c r="C54" s="308" t="s">
        <v>240</v>
      </c>
      <c r="D54" s="242">
        <f>'Snelle prijsberekening '!B$6</f>
        <v>2</v>
      </c>
      <c r="E54" s="243"/>
      <c r="F54" s="244">
        <v>75</v>
      </c>
      <c r="G54" s="245">
        <f t="shared" si="0"/>
        <v>0</v>
      </c>
      <c r="H54" s="244"/>
      <c r="I54" s="241"/>
      <c r="J54" s="241" t="s">
        <v>353</v>
      </c>
      <c r="K54" s="247" t="e">
        <f>#REF!</f>
        <v>#REF!</v>
      </c>
      <c r="L54" s="241"/>
      <c r="M54" s="309"/>
      <c r="N54" s="324"/>
      <c r="O54" s="241"/>
      <c r="P54" s="419" t="e">
        <f t="shared" si="1"/>
        <v>#DIV/0!</v>
      </c>
      <c r="Q54" s="419" t="e">
        <f t="shared" si="2"/>
        <v>#DIV/0!</v>
      </c>
      <c r="R54" s="247"/>
      <c r="S54" s="249"/>
      <c r="T54" s="241"/>
      <c r="U54" s="250">
        <f t="shared" si="3"/>
        <v>0</v>
      </c>
      <c r="V54" s="241"/>
      <c r="W54" s="249"/>
      <c r="X54" s="241"/>
      <c r="Y54" s="250">
        <f t="shared" si="4"/>
        <v>0</v>
      </c>
      <c r="Z54" s="247"/>
      <c r="AA54" s="249"/>
      <c r="AB54" s="241"/>
      <c r="AC54" s="250">
        <f t="shared" si="5"/>
        <v>0</v>
      </c>
      <c r="AD54" s="247"/>
      <c r="AE54" s="241"/>
      <c r="AF54" s="249"/>
      <c r="AG54" s="252"/>
      <c r="AH54" s="253">
        <f>(AF54-AG54)*1.55/'Snelle prijsberekening '!B$6</f>
        <v>0</v>
      </c>
      <c r="AI54" s="247"/>
      <c r="AJ54" s="241"/>
    </row>
    <row r="55" spans="1:36">
      <c r="A55" s="56"/>
      <c r="B55" s="240"/>
      <c r="C55" s="271"/>
      <c r="D55" s="242">
        <f>'Snelle prijsberekening '!B$6</f>
        <v>2</v>
      </c>
      <c r="E55" s="243"/>
      <c r="F55" s="244">
        <v>75</v>
      </c>
      <c r="G55" s="245">
        <f t="shared" si="0"/>
        <v>0</v>
      </c>
      <c r="H55" s="244"/>
      <c r="I55" s="241"/>
      <c r="J55" s="241" t="s">
        <v>353</v>
      </c>
      <c r="K55" s="247" t="e">
        <f>#REF!</f>
        <v>#REF!</v>
      </c>
      <c r="L55" s="241"/>
      <c r="M55" s="309"/>
      <c r="N55" s="324"/>
      <c r="O55" s="241"/>
      <c r="P55" s="419" t="e">
        <f t="shared" si="1"/>
        <v>#DIV/0!</v>
      </c>
      <c r="Q55" s="419" t="e">
        <f t="shared" si="2"/>
        <v>#DIV/0!</v>
      </c>
      <c r="R55" s="247"/>
      <c r="S55" s="249"/>
      <c r="T55" s="241"/>
      <c r="U55" s="250">
        <f t="shared" si="3"/>
        <v>0</v>
      </c>
      <c r="V55" s="241"/>
      <c r="W55" s="249"/>
      <c r="X55" s="241"/>
      <c r="Y55" s="250">
        <f t="shared" si="4"/>
        <v>0</v>
      </c>
      <c r="Z55" s="247"/>
      <c r="AA55" s="249"/>
      <c r="AB55" s="241"/>
      <c r="AC55" s="250">
        <f t="shared" si="5"/>
        <v>0</v>
      </c>
      <c r="AD55" s="247"/>
      <c r="AE55" s="241"/>
      <c r="AF55" s="249"/>
      <c r="AG55" s="252"/>
      <c r="AH55" s="253">
        <f>(AF55-AG55)*1.55/'Snelle prijsberekening '!B$6</f>
        <v>0</v>
      </c>
      <c r="AI55" s="247"/>
      <c r="AJ55" s="241"/>
    </row>
    <row r="56" spans="1:36">
      <c r="A56" s="56"/>
      <c r="B56" s="240"/>
      <c r="C56" s="271"/>
      <c r="D56" s="242">
        <f>'Snelle prijsberekening '!B$6</f>
        <v>2</v>
      </c>
      <c r="E56" s="243"/>
      <c r="F56" s="244">
        <v>75</v>
      </c>
      <c r="G56" s="245">
        <f t="shared" si="0"/>
        <v>0</v>
      </c>
      <c r="H56" s="244"/>
      <c r="I56" s="241"/>
      <c r="J56" s="241" t="s">
        <v>348</v>
      </c>
      <c r="K56" s="247" t="e">
        <f>#REF!</f>
        <v>#REF!</v>
      </c>
      <c r="L56" s="241"/>
      <c r="M56" s="309"/>
      <c r="N56" s="324"/>
      <c r="O56" s="241"/>
      <c r="P56" s="419" t="e">
        <f t="shared" si="1"/>
        <v>#DIV/0!</v>
      </c>
      <c r="Q56" s="419" t="e">
        <f t="shared" si="2"/>
        <v>#DIV/0!</v>
      </c>
      <c r="R56" s="247"/>
      <c r="S56" s="249"/>
      <c r="T56" s="241"/>
      <c r="U56" s="250">
        <f t="shared" si="3"/>
        <v>0</v>
      </c>
      <c r="V56" s="241"/>
      <c r="W56" s="249"/>
      <c r="X56" s="241"/>
      <c r="Y56" s="250">
        <f t="shared" si="4"/>
        <v>0</v>
      </c>
      <c r="Z56" s="247"/>
      <c r="AA56" s="249"/>
      <c r="AB56" s="241"/>
      <c r="AC56" s="250">
        <f t="shared" si="5"/>
        <v>0</v>
      </c>
      <c r="AD56" s="247"/>
      <c r="AE56" s="241"/>
      <c r="AF56" s="249"/>
      <c r="AG56" s="252"/>
      <c r="AH56" s="253">
        <f>(AF56-AG56)*1.55/'Snelle prijsberekening '!B$6</f>
        <v>0</v>
      </c>
      <c r="AI56" s="247"/>
      <c r="AJ56" s="241"/>
    </row>
    <row r="57" spans="1:36">
      <c r="A57" s="56"/>
      <c r="B57" s="240"/>
      <c r="C57" s="271"/>
      <c r="D57" s="242">
        <f>'Snelle prijsberekening '!B$6</f>
        <v>2</v>
      </c>
      <c r="E57" s="243"/>
      <c r="F57" s="244">
        <v>75</v>
      </c>
      <c r="G57" s="245">
        <f t="shared" si="0"/>
        <v>0</v>
      </c>
      <c r="H57" s="244"/>
      <c r="I57" s="241"/>
      <c r="J57" s="241" t="s">
        <v>347</v>
      </c>
      <c r="K57" s="247" t="e">
        <f>#REF!</f>
        <v>#REF!</v>
      </c>
      <c r="L57" s="241"/>
      <c r="M57" s="309"/>
      <c r="N57" s="324"/>
      <c r="O57" s="241"/>
      <c r="P57" s="419" t="e">
        <f t="shared" si="1"/>
        <v>#DIV/0!</v>
      </c>
      <c r="Q57" s="419" t="e">
        <f t="shared" si="2"/>
        <v>#DIV/0!</v>
      </c>
      <c r="R57" s="247"/>
      <c r="S57" s="249"/>
      <c r="T57" s="241"/>
      <c r="U57" s="250">
        <f t="shared" si="3"/>
        <v>0</v>
      </c>
      <c r="V57" s="241"/>
      <c r="W57" s="249"/>
      <c r="X57" s="241"/>
      <c r="Y57" s="250">
        <f t="shared" si="4"/>
        <v>0</v>
      </c>
      <c r="Z57" s="247"/>
      <c r="AA57" s="249"/>
      <c r="AB57" s="241"/>
      <c r="AC57" s="250">
        <f t="shared" si="5"/>
        <v>0</v>
      </c>
      <c r="AD57" s="247"/>
      <c r="AE57" s="241"/>
      <c r="AF57" s="249"/>
      <c r="AG57" s="252"/>
      <c r="AH57" s="253">
        <f>(AF57-AG57)*1.55/'Snelle prijsberekening '!B$6</f>
        <v>0</v>
      </c>
      <c r="AI57" s="247"/>
      <c r="AJ57" s="241"/>
    </row>
    <row r="58" spans="1:36">
      <c r="A58" s="56"/>
      <c r="B58" s="240"/>
      <c r="C58" s="271"/>
      <c r="D58" s="242">
        <f>'Snelle prijsberekening '!B$6</f>
        <v>2</v>
      </c>
      <c r="E58" s="243"/>
      <c r="F58" s="244">
        <v>100</v>
      </c>
      <c r="G58" s="245">
        <f t="shared" si="0"/>
        <v>0</v>
      </c>
      <c r="H58" s="244"/>
      <c r="I58" s="241"/>
      <c r="J58" s="241" t="s">
        <v>349</v>
      </c>
      <c r="K58" s="247" t="e">
        <f>#REF!</f>
        <v>#REF!</v>
      </c>
      <c r="L58" s="241"/>
      <c r="M58" s="309"/>
      <c r="N58" s="324"/>
      <c r="O58" s="241"/>
      <c r="P58" s="419" t="e">
        <f t="shared" si="1"/>
        <v>#DIV/0!</v>
      </c>
      <c r="Q58" s="419" t="e">
        <f t="shared" si="2"/>
        <v>#DIV/0!</v>
      </c>
      <c r="R58" s="247"/>
      <c r="S58" s="249"/>
      <c r="T58" s="241"/>
      <c r="U58" s="250">
        <f t="shared" si="3"/>
        <v>0</v>
      </c>
      <c r="V58" s="241"/>
      <c r="W58" s="249"/>
      <c r="X58" s="241"/>
      <c r="Y58" s="250">
        <f t="shared" si="4"/>
        <v>0</v>
      </c>
      <c r="Z58" s="247"/>
      <c r="AA58" s="249"/>
      <c r="AB58" s="241"/>
      <c r="AC58" s="250">
        <f t="shared" si="5"/>
        <v>0</v>
      </c>
      <c r="AD58" s="247"/>
      <c r="AE58" s="241"/>
      <c r="AF58" s="249"/>
      <c r="AG58" s="252"/>
      <c r="AH58" s="253">
        <f>(AF58-AG58)*1.55/'Snelle prijsberekening '!B$6</f>
        <v>0</v>
      </c>
      <c r="AI58" s="247"/>
      <c r="AJ58" s="241"/>
    </row>
    <row r="59" spans="1:36">
      <c r="A59" s="56"/>
      <c r="B59" s="240"/>
      <c r="C59" s="271"/>
      <c r="D59" s="242">
        <f>'Snelle prijsberekening '!B$6</f>
        <v>2</v>
      </c>
      <c r="E59" s="243"/>
      <c r="F59" s="244"/>
      <c r="G59" s="245"/>
      <c r="H59" s="244"/>
      <c r="I59" s="241"/>
      <c r="J59" s="241"/>
      <c r="K59" s="247"/>
      <c r="L59" s="241"/>
      <c r="M59" s="241"/>
      <c r="N59" s="241"/>
      <c r="O59" s="241"/>
      <c r="P59" s="419" t="e">
        <f t="shared" si="1"/>
        <v>#DIV/0!</v>
      </c>
      <c r="Q59" s="419" t="e">
        <f t="shared" si="2"/>
        <v>#DIV/0!</v>
      </c>
      <c r="R59" s="247"/>
      <c r="S59" s="249"/>
      <c r="T59" s="241"/>
      <c r="U59" s="250"/>
      <c r="V59" s="241"/>
      <c r="W59" s="249"/>
      <c r="X59" s="241"/>
      <c r="Y59" s="250"/>
      <c r="Z59" s="247"/>
      <c r="AA59" s="249"/>
      <c r="AB59" s="241"/>
      <c r="AC59" s="250"/>
      <c r="AD59" s="247"/>
      <c r="AE59" s="241"/>
      <c r="AF59" s="249"/>
      <c r="AG59" s="252"/>
      <c r="AH59" s="253">
        <f>(AF59-AG59)*1.55/'Snelle prijsberekening '!B$6</f>
        <v>0</v>
      </c>
      <c r="AI59" s="247"/>
      <c r="AJ59" s="241"/>
    </row>
    <row r="60" spans="1:36">
      <c r="A60" s="56"/>
      <c r="B60" s="240"/>
      <c r="C60" s="271"/>
      <c r="D60" s="242"/>
      <c r="E60" s="243"/>
      <c r="F60" s="244"/>
      <c r="G60" s="245"/>
      <c r="H60" s="244"/>
      <c r="I60" s="241"/>
      <c r="J60" s="241"/>
      <c r="K60" s="247"/>
      <c r="L60" s="241"/>
      <c r="M60" s="241"/>
      <c r="N60" s="241"/>
      <c r="O60" s="241"/>
      <c r="P60" s="419" t="e">
        <f t="shared" si="1"/>
        <v>#DIV/0!</v>
      </c>
      <c r="Q60" s="419" t="e">
        <f t="shared" si="2"/>
        <v>#DIV/0!</v>
      </c>
      <c r="R60" s="247"/>
      <c r="S60" s="249"/>
      <c r="T60" s="241"/>
      <c r="U60" s="250"/>
      <c r="V60" s="241"/>
      <c r="W60" s="249"/>
      <c r="X60" s="241"/>
      <c r="Y60" s="250"/>
      <c r="Z60" s="247"/>
      <c r="AA60" s="249"/>
      <c r="AB60" s="241"/>
      <c r="AC60" s="250"/>
      <c r="AD60" s="247"/>
      <c r="AE60" s="241"/>
      <c r="AF60" s="249"/>
      <c r="AG60" s="252"/>
      <c r="AH60" s="253">
        <f>(AF60-AG60)*1.55/'Snelle prijsberekening '!B$6</f>
        <v>0</v>
      </c>
      <c r="AI60" s="247"/>
      <c r="AJ60" s="241"/>
    </row>
    <row r="61" spans="1:36">
      <c r="A61" s="56"/>
      <c r="B61" s="240"/>
      <c r="C61" s="271"/>
      <c r="D61" s="242"/>
      <c r="E61" s="243"/>
      <c r="F61" s="244"/>
      <c r="G61" s="245"/>
      <c r="H61" s="244"/>
      <c r="I61" s="241"/>
      <c r="J61" s="241"/>
      <c r="K61" s="247"/>
      <c r="L61" s="241"/>
      <c r="M61" s="241"/>
      <c r="N61" s="241"/>
      <c r="O61" s="241"/>
      <c r="P61" s="419" t="e">
        <f t="shared" si="1"/>
        <v>#DIV/0!</v>
      </c>
      <c r="Q61" s="419" t="e">
        <f t="shared" si="2"/>
        <v>#DIV/0!</v>
      </c>
      <c r="R61" s="247"/>
      <c r="S61" s="249"/>
      <c r="T61" s="241"/>
      <c r="U61" s="250"/>
      <c r="V61" s="241"/>
      <c r="W61" s="249"/>
      <c r="X61" s="241"/>
      <c r="Y61" s="250"/>
      <c r="Z61" s="247"/>
      <c r="AA61" s="249"/>
      <c r="AB61" s="241"/>
      <c r="AC61" s="250"/>
      <c r="AD61" s="247"/>
      <c r="AE61" s="241"/>
      <c r="AF61" s="249"/>
      <c r="AG61" s="252"/>
      <c r="AH61" s="253">
        <f>(AF61-AG61)*1.55/'Snelle prijsberekening '!B$6</f>
        <v>0</v>
      </c>
      <c r="AI61" s="247"/>
      <c r="AJ61" s="241"/>
    </row>
    <row r="62" spans="1:36">
      <c r="A62" s="56"/>
      <c r="B62" s="240"/>
      <c r="C62" s="243"/>
      <c r="D62" s="242"/>
      <c r="E62" s="243"/>
      <c r="F62" s="244"/>
      <c r="G62" s="245"/>
      <c r="H62" s="244"/>
      <c r="I62" s="241"/>
      <c r="J62" s="241"/>
      <c r="K62" s="247"/>
      <c r="L62" s="241"/>
      <c r="M62" s="241"/>
      <c r="N62" s="241"/>
      <c r="O62" s="241"/>
      <c r="P62" s="419" t="e">
        <f t="shared" si="1"/>
        <v>#DIV/0!</v>
      </c>
      <c r="Q62" s="419" t="e">
        <f t="shared" si="2"/>
        <v>#DIV/0!</v>
      </c>
      <c r="R62" s="247"/>
      <c r="S62" s="249"/>
      <c r="T62" s="241"/>
      <c r="U62" s="250"/>
      <c r="V62" s="241"/>
      <c r="W62" s="249"/>
      <c r="X62" s="241"/>
      <c r="Y62" s="250">
        <f t="shared" ref="Y62:Y79" si="7">W62-G62</f>
        <v>0</v>
      </c>
      <c r="Z62" s="247"/>
      <c r="AA62" s="249"/>
      <c r="AB62" s="241"/>
      <c r="AC62" s="250">
        <f t="shared" ref="AC62:AC79" si="8">AA62-G62</f>
        <v>0</v>
      </c>
      <c r="AD62" s="247"/>
      <c r="AE62" s="241"/>
      <c r="AF62" s="249">
        <f t="shared" si="6"/>
        <v>0</v>
      </c>
      <c r="AG62" s="252"/>
      <c r="AH62" s="253">
        <f>(AF62-AG62)*1.55/'Snelle prijsberekening '!B$6</f>
        <v>0</v>
      </c>
      <c r="AI62" s="247"/>
      <c r="AJ62" s="241"/>
    </row>
    <row r="63" spans="1:36">
      <c r="A63" s="56"/>
      <c r="B63" s="290"/>
      <c r="C63" s="243"/>
      <c r="D63" s="242"/>
      <c r="E63" s="243"/>
      <c r="F63" s="244"/>
      <c r="G63" s="245"/>
      <c r="H63" s="244"/>
      <c r="I63" s="291"/>
      <c r="J63" s="291"/>
      <c r="K63" s="292"/>
      <c r="L63" s="291"/>
      <c r="M63" s="291"/>
      <c r="N63" s="291"/>
      <c r="O63" s="291"/>
      <c r="P63" s="419" t="e">
        <f t="shared" si="1"/>
        <v>#DIV/0!</v>
      </c>
      <c r="Q63" s="419" t="e">
        <f t="shared" si="2"/>
        <v>#DIV/0!</v>
      </c>
      <c r="R63" s="247"/>
      <c r="S63" s="249"/>
      <c r="T63" s="241"/>
      <c r="U63" s="250"/>
      <c r="V63" s="241"/>
      <c r="W63" s="249"/>
      <c r="X63" s="241"/>
      <c r="Y63" s="250">
        <f t="shared" si="7"/>
        <v>0</v>
      </c>
      <c r="Z63" s="247"/>
      <c r="AA63" s="249"/>
      <c r="AB63" s="241"/>
      <c r="AC63" s="250">
        <f t="shared" si="8"/>
        <v>0</v>
      </c>
      <c r="AD63" s="247"/>
      <c r="AE63" s="241"/>
      <c r="AF63" s="249">
        <f t="shared" si="6"/>
        <v>0</v>
      </c>
      <c r="AG63" s="252"/>
      <c r="AH63" s="253">
        <f>(AF63-AG63)*1.55/'Snelle prijsberekening '!B$6</f>
        <v>0</v>
      </c>
      <c r="AI63" s="247"/>
      <c r="AJ63" s="241"/>
    </row>
    <row r="64" spans="1:36" s="240" customFormat="1" ht="30">
      <c r="A64" s="368" t="s">
        <v>317</v>
      </c>
      <c r="B64" s="293" t="s">
        <v>331</v>
      </c>
      <c r="C64" s="291" t="s">
        <v>326</v>
      </c>
      <c r="D64" s="291" t="s">
        <v>327</v>
      </c>
      <c r="E64" s="292" t="s">
        <v>328</v>
      </c>
      <c r="F64" s="291" t="s">
        <v>224</v>
      </c>
      <c r="G64" s="291" t="s">
        <v>329</v>
      </c>
      <c r="H64" s="291" t="s">
        <v>330</v>
      </c>
      <c r="I64" s="291" t="s">
        <v>389</v>
      </c>
      <c r="J64" s="291"/>
      <c r="K64" s="292"/>
      <c r="L64" s="291"/>
      <c r="M64" s="291"/>
      <c r="N64" s="291"/>
      <c r="O64" s="291"/>
      <c r="P64" s="419" t="e">
        <f t="shared" si="1"/>
        <v>#DIV/0!</v>
      </c>
      <c r="Q64" s="419" t="e">
        <f t="shared" si="2"/>
        <v>#DIV/0!</v>
      </c>
      <c r="R64" s="247"/>
      <c r="S64" s="249"/>
      <c r="T64" s="241"/>
      <c r="U64" s="250"/>
      <c r="V64" s="241"/>
      <c r="W64" s="249"/>
      <c r="X64" s="241"/>
      <c r="Y64" s="250" t="e">
        <f t="shared" si="7"/>
        <v>#VALUE!</v>
      </c>
      <c r="Z64" s="247"/>
      <c r="AA64" s="249"/>
      <c r="AB64" s="241"/>
      <c r="AC64" s="250" t="e">
        <f t="shared" si="8"/>
        <v>#VALUE!</v>
      </c>
      <c r="AD64" s="247"/>
      <c r="AE64" s="241"/>
      <c r="AF64" s="249">
        <f t="shared" si="6"/>
        <v>0</v>
      </c>
      <c r="AG64" s="252"/>
      <c r="AH64" s="253">
        <f>(AF64-AG64)*1.55/'Snelle prijsberekening '!B$6</f>
        <v>0</v>
      </c>
      <c r="AI64" s="247"/>
      <c r="AJ64" s="241"/>
    </row>
    <row r="65" spans="1:36" s="240" customFormat="1" ht="18.75">
      <c r="A65" s="370" t="s">
        <v>396</v>
      </c>
      <c r="B65" s="367"/>
      <c r="C65" s="242"/>
      <c r="D65" s="243"/>
      <c r="E65" s="244"/>
      <c r="F65" s="245"/>
      <c r="G65" s="244"/>
      <c r="H65" s="241"/>
      <c r="I65" s="241"/>
      <c r="J65" s="241"/>
      <c r="K65" s="247"/>
      <c r="L65" s="241"/>
      <c r="M65" s="241"/>
      <c r="N65" s="241"/>
      <c r="O65" s="241"/>
      <c r="P65" s="419" t="e">
        <f t="shared" si="1"/>
        <v>#DIV/0!</v>
      </c>
      <c r="Q65" s="419" t="e">
        <f t="shared" si="2"/>
        <v>#DIV/0!</v>
      </c>
      <c r="R65" s="247"/>
      <c r="S65" s="249"/>
      <c r="T65" s="241"/>
      <c r="U65" s="250"/>
      <c r="V65" s="241"/>
      <c r="W65" s="249"/>
      <c r="X65" s="241"/>
      <c r="Y65" s="250">
        <f t="shared" si="7"/>
        <v>0</v>
      </c>
      <c r="Z65" s="247"/>
      <c r="AA65" s="249"/>
      <c r="AB65" s="241"/>
      <c r="AC65" s="250">
        <f t="shared" si="8"/>
        <v>0</v>
      </c>
      <c r="AD65" s="247"/>
      <c r="AE65" s="241"/>
      <c r="AF65" s="249">
        <f t="shared" si="6"/>
        <v>0</v>
      </c>
      <c r="AG65" s="252"/>
      <c r="AH65" s="253">
        <f>(AF65-AG65)*1.55/'Snelle prijsberekening '!B$6</f>
        <v>0</v>
      </c>
      <c r="AI65" s="247"/>
      <c r="AJ65" s="241"/>
    </row>
    <row r="66" spans="1:36" s="240" customFormat="1" ht="15.75">
      <c r="A66" s="370" t="s">
        <v>397</v>
      </c>
      <c r="C66" s="242"/>
      <c r="D66" s="243"/>
      <c r="E66" s="244"/>
      <c r="F66" s="245"/>
      <c r="G66" s="244"/>
      <c r="H66" s="241"/>
      <c r="I66" s="241"/>
      <c r="J66" s="241"/>
      <c r="K66" s="247"/>
      <c r="L66" s="241"/>
      <c r="M66" s="241"/>
      <c r="N66" s="241"/>
      <c r="O66" s="241"/>
      <c r="P66" s="419" t="e">
        <f t="shared" si="1"/>
        <v>#DIV/0!</v>
      </c>
      <c r="Q66" s="419" t="e">
        <f t="shared" si="2"/>
        <v>#DIV/0!</v>
      </c>
      <c r="R66" s="247"/>
      <c r="S66" s="249"/>
      <c r="T66" s="241"/>
      <c r="U66" s="250"/>
      <c r="V66" s="241"/>
      <c r="W66" s="249"/>
      <c r="X66" s="241"/>
      <c r="Y66" s="250"/>
      <c r="Z66" s="247"/>
      <c r="AA66" s="249"/>
      <c r="AB66" s="241"/>
      <c r="AC66" s="250"/>
      <c r="AD66" s="247"/>
      <c r="AE66" s="241"/>
      <c r="AF66" s="249"/>
      <c r="AG66" s="252"/>
      <c r="AH66" s="253">
        <f>(AF66-AG66)*1.55/'Snelle prijsberekening '!B$6</f>
        <v>0</v>
      </c>
      <c r="AI66" s="247"/>
      <c r="AJ66" s="241"/>
    </row>
    <row r="67" spans="1:36" s="240" customFormat="1" ht="15.75">
      <c r="A67" s="370"/>
      <c r="C67" s="242"/>
      <c r="D67" s="243"/>
      <c r="E67" s="244"/>
      <c r="F67" s="245"/>
      <c r="G67" s="244"/>
      <c r="H67" s="241"/>
      <c r="I67" s="241"/>
      <c r="J67" s="241"/>
      <c r="K67" s="247"/>
      <c r="L67" s="241"/>
      <c r="M67" s="241"/>
      <c r="N67" s="241"/>
      <c r="O67" s="241"/>
      <c r="P67" s="419" t="e">
        <f t="shared" si="1"/>
        <v>#DIV/0!</v>
      </c>
      <c r="Q67" s="419" t="e">
        <f t="shared" si="2"/>
        <v>#DIV/0!</v>
      </c>
      <c r="R67" s="247"/>
      <c r="S67" s="249"/>
      <c r="T67" s="241"/>
      <c r="U67" s="250"/>
      <c r="V67" s="241"/>
      <c r="W67" s="249"/>
      <c r="X67" s="241"/>
      <c r="Y67" s="250"/>
      <c r="Z67" s="247"/>
      <c r="AA67" s="249"/>
      <c r="AB67" s="241"/>
      <c r="AC67" s="250"/>
      <c r="AD67" s="247"/>
      <c r="AE67" s="241"/>
      <c r="AF67" s="249"/>
      <c r="AG67" s="252"/>
      <c r="AH67" s="253">
        <f>(AF67-AG67)*1.55/'Snelle prijsberekening '!B$6</f>
        <v>0</v>
      </c>
      <c r="AI67" s="247"/>
      <c r="AJ67" s="241"/>
    </row>
    <row r="68" spans="1:36" s="240" customFormat="1" ht="15.75">
      <c r="A68" s="368" t="s">
        <v>381</v>
      </c>
      <c r="B68" s="293" t="s">
        <v>331</v>
      </c>
      <c r="C68" s="291" t="s">
        <v>326</v>
      </c>
      <c r="D68" s="291" t="s">
        <v>327</v>
      </c>
      <c r="E68" s="291" t="s">
        <v>224</v>
      </c>
      <c r="F68" s="291" t="s">
        <v>330</v>
      </c>
      <c r="G68" s="291" t="s">
        <v>389</v>
      </c>
      <c r="H68" s="291"/>
      <c r="I68" s="291"/>
      <c r="J68" s="291"/>
      <c r="K68" s="292"/>
      <c r="L68" s="291"/>
      <c r="M68" s="291"/>
      <c r="N68" s="291"/>
      <c r="O68" s="291"/>
      <c r="P68" s="419" t="e">
        <f t="shared" ref="P68:P73" si="9">(W68-S68)/S68</f>
        <v>#DIV/0!</v>
      </c>
      <c r="Q68" s="419" t="e">
        <f t="shared" ref="Q68:Q73" si="10">(AA68-S68)/S68</f>
        <v>#DIV/0!</v>
      </c>
      <c r="R68" s="247"/>
      <c r="S68" s="249"/>
      <c r="T68" s="241"/>
      <c r="U68" s="250"/>
      <c r="V68" s="241"/>
      <c r="W68" s="249"/>
      <c r="X68" s="241"/>
      <c r="Y68" s="250" t="e">
        <f t="shared" ref="Y68:Y69" si="11">W68-G68</f>
        <v>#VALUE!</v>
      </c>
      <c r="Z68" s="247"/>
      <c r="AA68" s="249"/>
      <c r="AB68" s="241"/>
      <c r="AC68" s="250" t="e">
        <f t="shared" ref="AC68:AC69" si="12">AA68-G68</f>
        <v>#VALUE!</v>
      </c>
      <c r="AD68" s="247"/>
      <c r="AE68" s="241"/>
      <c r="AF68" s="249">
        <f t="shared" ref="AF68:AF69" si="13">AA68</f>
        <v>0</v>
      </c>
      <c r="AG68" s="252"/>
      <c r="AH68" s="253">
        <f>(AF68-AG68)*1.55/'Snelle prijsberekening '!B$6</f>
        <v>0</v>
      </c>
      <c r="AI68" s="247"/>
      <c r="AJ68" s="241"/>
    </row>
    <row r="69" spans="1:36" s="240" customFormat="1" ht="18.75">
      <c r="A69" s="370" t="s">
        <v>390</v>
      </c>
      <c r="B69" s="367"/>
      <c r="C69" s="242"/>
      <c r="D69" s="243"/>
      <c r="E69" s="244"/>
      <c r="F69" s="245"/>
      <c r="G69" s="244"/>
      <c r="H69" s="241"/>
      <c r="I69" s="241"/>
      <c r="J69" s="241"/>
      <c r="K69" s="247"/>
      <c r="L69" s="241"/>
      <c r="M69" s="241"/>
      <c r="N69" s="241"/>
      <c r="O69" s="241"/>
      <c r="P69" s="419" t="e">
        <f t="shared" si="9"/>
        <v>#DIV/0!</v>
      </c>
      <c r="Q69" s="419" t="e">
        <f t="shared" si="10"/>
        <v>#DIV/0!</v>
      </c>
      <c r="R69" s="247"/>
      <c r="S69" s="249"/>
      <c r="T69" s="241"/>
      <c r="U69" s="250"/>
      <c r="V69" s="241"/>
      <c r="W69" s="249"/>
      <c r="X69" s="241"/>
      <c r="Y69" s="250">
        <f t="shared" si="11"/>
        <v>0</v>
      </c>
      <c r="Z69" s="247"/>
      <c r="AA69" s="249"/>
      <c r="AB69" s="241"/>
      <c r="AC69" s="250">
        <f t="shared" si="12"/>
        <v>0</v>
      </c>
      <c r="AD69" s="247"/>
      <c r="AE69" s="241"/>
      <c r="AF69" s="249">
        <f t="shared" si="13"/>
        <v>0</v>
      </c>
      <c r="AG69" s="252"/>
      <c r="AH69" s="253">
        <f>(AF69-AG69)*1.55/'Snelle prijsberekening '!B$6</f>
        <v>0</v>
      </c>
      <c r="AI69" s="247"/>
      <c r="AJ69" s="241"/>
    </row>
    <row r="70" spans="1:36" s="240" customFormat="1" ht="15.75">
      <c r="A70" s="370" t="s">
        <v>390</v>
      </c>
      <c r="B70" s="243"/>
      <c r="C70" s="242"/>
      <c r="D70" s="243"/>
      <c r="E70" s="244"/>
      <c r="F70" s="245"/>
      <c r="G70" s="244"/>
      <c r="H70" s="241"/>
      <c r="I70" s="365"/>
      <c r="J70" s="365"/>
      <c r="K70" s="366"/>
      <c r="L70" s="241"/>
      <c r="M70" s="365"/>
      <c r="N70" s="365"/>
      <c r="O70" s="365"/>
      <c r="P70" s="419" t="e">
        <f t="shared" si="9"/>
        <v>#DIV/0!</v>
      </c>
      <c r="Q70" s="419" t="e">
        <f t="shared" si="10"/>
        <v>#DIV/0!</v>
      </c>
      <c r="R70" s="366"/>
      <c r="S70" s="249"/>
      <c r="T70" s="241"/>
      <c r="U70" s="250"/>
      <c r="V70" s="241"/>
      <c r="W70" s="249"/>
      <c r="X70" s="241"/>
      <c r="Y70" s="250"/>
      <c r="Z70" s="247"/>
      <c r="AA70" s="249"/>
      <c r="AB70" s="241"/>
      <c r="AC70" s="250"/>
      <c r="AD70" s="247"/>
      <c r="AE70" s="241"/>
      <c r="AF70" s="249"/>
      <c r="AG70" s="252"/>
      <c r="AH70" s="253">
        <f>(AF70-AG70)*1.55/'Snelle prijsberekening '!B$6</f>
        <v>0</v>
      </c>
      <c r="AI70" s="247"/>
      <c r="AJ70" s="241"/>
    </row>
    <row r="71" spans="1:36" s="240" customFormat="1" ht="15.75">
      <c r="A71" s="371"/>
      <c r="B71" s="243"/>
      <c r="C71" s="242"/>
      <c r="D71" s="243"/>
      <c r="E71" s="244"/>
      <c r="F71" s="245"/>
      <c r="G71" s="244"/>
      <c r="H71" s="241"/>
      <c r="I71" s="365"/>
      <c r="J71" s="365"/>
      <c r="K71" s="366"/>
      <c r="L71" s="241"/>
      <c r="M71" s="365"/>
      <c r="N71" s="365"/>
      <c r="O71" s="365"/>
      <c r="P71" s="419" t="e">
        <f t="shared" si="9"/>
        <v>#DIV/0!</v>
      </c>
      <c r="Q71" s="419" t="e">
        <f t="shared" si="10"/>
        <v>#DIV/0!</v>
      </c>
      <c r="R71" s="366"/>
      <c r="S71" s="249"/>
      <c r="T71" s="241"/>
      <c r="U71" s="250"/>
      <c r="V71" s="241"/>
      <c r="W71" s="249"/>
      <c r="X71" s="241"/>
      <c r="Y71" s="250"/>
      <c r="Z71" s="247"/>
      <c r="AA71" s="249"/>
      <c r="AB71" s="241"/>
      <c r="AC71" s="250"/>
      <c r="AD71" s="247"/>
      <c r="AE71" s="241"/>
      <c r="AF71" s="249"/>
      <c r="AG71" s="252"/>
      <c r="AH71" s="253">
        <f>(AF71-AG71)*1.55/'Snelle prijsberekening '!B$6</f>
        <v>0</v>
      </c>
      <c r="AI71" s="247"/>
      <c r="AJ71" s="241"/>
    </row>
    <row r="72" spans="1:36" s="240" customFormat="1" ht="15.75">
      <c r="A72" s="371"/>
      <c r="B72" s="243"/>
      <c r="C72" s="242"/>
      <c r="D72" s="243"/>
      <c r="E72" s="244"/>
      <c r="F72" s="245"/>
      <c r="G72" s="244"/>
      <c r="H72" s="241"/>
      <c r="I72" s="365"/>
      <c r="J72" s="365"/>
      <c r="K72" s="366"/>
      <c r="L72" s="241"/>
      <c r="M72" s="365"/>
      <c r="N72" s="365"/>
      <c r="O72" s="365"/>
      <c r="P72" s="419" t="e">
        <f t="shared" si="9"/>
        <v>#DIV/0!</v>
      </c>
      <c r="Q72" s="419" t="e">
        <f t="shared" si="10"/>
        <v>#DIV/0!</v>
      </c>
      <c r="R72" s="366"/>
      <c r="S72" s="249"/>
      <c r="T72" s="241"/>
      <c r="U72" s="250"/>
      <c r="V72" s="241"/>
      <c r="W72" s="249"/>
      <c r="X72" s="241"/>
      <c r="Y72" s="250"/>
      <c r="Z72" s="247"/>
      <c r="AA72" s="249"/>
      <c r="AB72" s="241"/>
      <c r="AC72" s="250"/>
      <c r="AD72" s="247"/>
      <c r="AE72" s="241"/>
      <c r="AF72" s="249"/>
      <c r="AG72" s="252"/>
      <c r="AH72" s="253">
        <f>(AF72-AG72)*1.55/'Snelle prijsberekening '!B$6</f>
        <v>0</v>
      </c>
      <c r="AI72" s="247"/>
      <c r="AJ72" s="241"/>
    </row>
    <row r="73" spans="1:36" s="240" customFormat="1" ht="32.25" customHeight="1">
      <c r="A73" s="368" t="s">
        <v>391</v>
      </c>
      <c r="B73" s="293" t="s">
        <v>331</v>
      </c>
      <c r="C73" s="291" t="s">
        <v>394</v>
      </c>
      <c r="D73" s="291" t="s">
        <v>394</v>
      </c>
      <c r="E73" s="292" t="s">
        <v>395</v>
      </c>
      <c r="F73" s="291" t="s">
        <v>224</v>
      </c>
      <c r="G73" s="291" t="s">
        <v>330</v>
      </c>
      <c r="H73" s="291" t="s">
        <v>389</v>
      </c>
      <c r="I73" s="365"/>
      <c r="J73" s="365"/>
      <c r="K73" s="366"/>
      <c r="L73" s="241"/>
      <c r="M73" s="365"/>
      <c r="N73" s="365"/>
      <c r="O73" s="365"/>
      <c r="P73" s="419" t="e">
        <f t="shared" si="9"/>
        <v>#DIV/0!</v>
      </c>
      <c r="Q73" s="419" t="e">
        <f t="shared" si="10"/>
        <v>#DIV/0!</v>
      </c>
      <c r="R73" s="366"/>
      <c r="S73" s="249"/>
      <c r="T73" s="241"/>
      <c r="U73" s="250"/>
      <c r="V73" s="241"/>
      <c r="W73" s="249"/>
      <c r="X73" s="241"/>
      <c r="Y73" s="250"/>
      <c r="Z73" s="247"/>
      <c r="AA73" s="249"/>
      <c r="AB73" s="241"/>
      <c r="AC73" s="250"/>
      <c r="AD73" s="247"/>
      <c r="AE73" s="241"/>
      <c r="AF73" s="249"/>
      <c r="AG73" s="252"/>
      <c r="AH73" s="253">
        <f>(AF73-AG73)*1.55/'Snelle prijsberekening '!B$6</f>
        <v>0</v>
      </c>
      <c r="AI73" s="247"/>
      <c r="AJ73" s="241"/>
    </row>
    <row r="74" spans="1:36" s="240" customFormat="1" ht="15.75">
      <c r="A74" s="370" t="s">
        <v>392</v>
      </c>
      <c r="B74" s="243"/>
      <c r="C74" s="242"/>
      <c r="D74" s="243"/>
      <c r="E74" s="244"/>
      <c r="F74" s="245"/>
      <c r="G74" s="244"/>
      <c r="H74" s="241"/>
      <c r="I74" s="365"/>
      <c r="J74" s="365"/>
      <c r="K74" s="366"/>
      <c r="L74" s="241"/>
      <c r="M74" s="365"/>
      <c r="N74" s="365"/>
      <c r="O74" s="365"/>
      <c r="P74" s="241"/>
      <c r="Q74" s="241"/>
      <c r="R74" s="366"/>
      <c r="S74" s="249"/>
      <c r="T74" s="241"/>
      <c r="U74" s="250"/>
      <c r="V74" s="241"/>
      <c r="W74" s="249"/>
      <c r="X74" s="241"/>
      <c r="Y74" s="250"/>
      <c r="Z74" s="247"/>
      <c r="AA74" s="249"/>
      <c r="AB74" s="241"/>
      <c r="AC74" s="250"/>
      <c r="AD74" s="247"/>
      <c r="AE74" s="241"/>
      <c r="AF74" s="249"/>
      <c r="AG74" s="252"/>
      <c r="AH74" s="253">
        <f>(AF74-AG74)*1.55/'Snelle prijsberekening '!B$6</f>
        <v>0</v>
      </c>
      <c r="AI74" s="247"/>
      <c r="AJ74" s="241"/>
    </row>
    <row r="75" spans="1:36" s="240" customFormat="1" ht="15.75">
      <c r="A75" s="370" t="s">
        <v>393</v>
      </c>
      <c r="B75" s="243"/>
      <c r="C75" s="242"/>
      <c r="D75" s="243"/>
      <c r="E75" s="244"/>
      <c r="F75" s="245"/>
      <c r="G75" s="244"/>
      <c r="H75" s="241"/>
      <c r="I75" s="365"/>
      <c r="J75" s="365"/>
      <c r="K75" s="366"/>
      <c r="L75" s="241"/>
      <c r="M75" s="365"/>
      <c r="N75" s="365"/>
      <c r="O75" s="365"/>
      <c r="P75" s="241"/>
      <c r="Q75" s="241"/>
      <c r="R75" s="366"/>
      <c r="S75" s="249"/>
      <c r="T75" s="241"/>
      <c r="U75" s="250"/>
      <c r="V75" s="241"/>
      <c r="W75" s="249"/>
      <c r="X75" s="241"/>
      <c r="Y75" s="250"/>
      <c r="Z75" s="247"/>
      <c r="AA75" s="249"/>
      <c r="AB75" s="241"/>
      <c r="AC75" s="250"/>
      <c r="AD75" s="247"/>
      <c r="AE75" s="241"/>
      <c r="AF75" s="249"/>
      <c r="AG75" s="252"/>
      <c r="AH75" s="253">
        <f>(AF75-AG75)*1.55/'Snelle prijsberekening '!B$6</f>
        <v>0</v>
      </c>
      <c r="AI75" s="247"/>
      <c r="AJ75" s="241"/>
    </row>
    <row r="76" spans="1:36" s="240" customFormat="1" ht="15.75">
      <c r="A76" s="369"/>
      <c r="B76" s="290"/>
      <c r="C76" s="243"/>
      <c r="D76" s="242"/>
      <c r="E76" s="243"/>
      <c r="F76" s="244"/>
      <c r="G76" s="245"/>
      <c r="H76" s="244"/>
      <c r="I76" s="241"/>
      <c r="J76" s="365"/>
      <c r="K76" s="366"/>
      <c r="L76" s="241"/>
      <c r="M76" s="365"/>
      <c r="N76" s="365"/>
      <c r="O76" s="365"/>
      <c r="P76" s="297"/>
      <c r="Q76" s="297"/>
      <c r="R76" s="366"/>
      <c r="S76" s="249"/>
      <c r="T76" s="241"/>
      <c r="U76" s="250"/>
      <c r="V76" s="241"/>
      <c r="W76" s="249"/>
      <c r="X76" s="241"/>
      <c r="Y76" s="250"/>
      <c r="Z76" s="247"/>
      <c r="AA76" s="249"/>
      <c r="AB76" s="241"/>
      <c r="AC76" s="250"/>
      <c r="AD76" s="247"/>
      <c r="AE76" s="241"/>
      <c r="AF76" s="249"/>
      <c r="AG76" s="252"/>
      <c r="AH76" s="253">
        <f>(AF76-AG76)*1.55/'Snelle prijsberekening '!B$6</f>
        <v>0</v>
      </c>
      <c r="AI76" s="247"/>
      <c r="AJ76" s="241"/>
    </row>
    <row r="77" spans="1:36" s="240" customFormat="1" ht="45">
      <c r="A77" s="372" t="s">
        <v>10</v>
      </c>
      <c r="B77" s="293" t="s">
        <v>331</v>
      </c>
      <c r="C77" s="294" t="s">
        <v>316</v>
      </c>
      <c r="D77" s="295" t="s">
        <v>334</v>
      </c>
      <c r="E77" s="295" t="s">
        <v>332</v>
      </c>
      <c r="F77" s="296" t="s">
        <v>333</v>
      </c>
      <c r="G77" s="297" t="s">
        <v>335</v>
      </c>
      <c r="H77" s="297" t="s">
        <v>336</v>
      </c>
      <c r="I77" s="298" t="s">
        <v>337</v>
      </c>
      <c r="J77" s="298"/>
      <c r="K77" s="296"/>
      <c r="L77" s="241"/>
      <c r="M77" s="297"/>
      <c r="N77" s="297"/>
      <c r="O77" s="297"/>
      <c r="P77" s="241"/>
      <c r="Q77" s="241"/>
      <c r="R77" s="298"/>
      <c r="S77" s="249"/>
      <c r="T77" s="241"/>
      <c r="U77" s="250" t="e">
        <f>#REF!-G77</f>
        <v>#REF!</v>
      </c>
      <c r="V77" s="241"/>
      <c r="W77" s="249"/>
      <c r="X77" s="241"/>
      <c r="Y77" s="250" t="e">
        <f t="shared" si="7"/>
        <v>#VALUE!</v>
      </c>
      <c r="Z77" s="247"/>
      <c r="AA77" s="249"/>
      <c r="AB77" s="241"/>
      <c r="AC77" s="250" t="e">
        <f t="shared" si="8"/>
        <v>#VALUE!</v>
      </c>
      <c r="AD77" s="247"/>
      <c r="AE77" s="241"/>
      <c r="AF77" s="249">
        <f t="shared" ref="AF77:AF79" si="14">AA77</f>
        <v>0</v>
      </c>
      <c r="AG77" s="252"/>
      <c r="AH77" s="253">
        <f>(AF77-AG77)*1.55/'Snelle prijsberekening '!B$6</f>
        <v>0</v>
      </c>
      <c r="AI77" s="247"/>
      <c r="AJ77" s="241"/>
    </row>
    <row r="78" spans="1:36" s="240" customFormat="1" ht="15.75">
      <c r="A78" s="369"/>
      <c r="B78" s="290"/>
      <c r="C78" s="243" t="s">
        <v>316</v>
      </c>
      <c r="D78" s="242"/>
      <c r="E78" s="242"/>
      <c r="F78" s="243">
        <f>E78*'Snelle prijsberekening '!B$6</f>
        <v>0</v>
      </c>
      <c r="G78" s="244"/>
      <c r="H78" s="245"/>
      <c r="I78" s="244"/>
      <c r="J78" s="241"/>
      <c r="K78" s="247"/>
      <c r="L78" s="241"/>
      <c r="M78" s="241"/>
      <c r="N78" s="241"/>
      <c r="O78" s="241"/>
      <c r="P78" s="241"/>
      <c r="Q78" s="241"/>
      <c r="R78" s="247"/>
      <c r="S78" s="249"/>
      <c r="T78" s="241"/>
      <c r="U78" s="250">
        <f t="shared" ref="U78:U79" si="15">S78-G78</f>
        <v>0</v>
      </c>
      <c r="V78" s="241"/>
      <c r="W78" s="249"/>
      <c r="X78" s="241"/>
      <c r="Y78" s="250">
        <f t="shared" si="7"/>
        <v>0</v>
      </c>
      <c r="Z78" s="247"/>
      <c r="AA78" s="249"/>
      <c r="AB78" s="241"/>
      <c r="AC78" s="250">
        <f t="shared" si="8"/>
        <v>0</v>
      </c>
      <c r="AD78" s="247"/>
      <c r="AE78" s="241"/>
      <c r="AF78" s="249">
        <f t="shared" si="14"/>
        <v>0</v>
      </c>
      <c r="AG78" s="252"/>
      <c r="AH78" s="253">
        <f>(AF78-AG78)*1.55/'Snelle prijsberekening '!B$6</f>
        <v>0</v>
      </c>
      <c r="AI78" s="247"/>
      <c r="AJ78" s="241"/>
    </row>
    <row r="79" spans="1:36" s="240" customFormat="1" ht="15.75">
      <c r="A79" s="369"/>
      <c r="B79" s="290"/>
      <c r="C79" s="243" t="s">
        <v>316</v>
      </c>
      <c r="D79" s="242"/>
      <c r="E79" s="242"/>
      <c r="F79" s="243">
        <f>E79*'Snelle prijsberekening '!B$6</f>
        <v>0</v>
      </c>
      <c r="G79" s="244"/>
      <c r="H79" s="245"/>
      <c r="I79" s="244"/>
      <c r="J79" s="241"/>
      <c r="K79" s="247"/>
      <c r="L79" s="241"/>
      <c r="M79" s="241"/>
      <c r="N79" s="241"/>
      <c r="O79" s="241"/>
      <c r="P79" s="241"/>
      <c r="Q79" s="241"/>
      <c r="R79" s="247"/>
      <c r="S79" s="249"/>
      <c r="T79" s="241"/>
      <c r="U79" s="250">
        <f t="shared" si="15"/>
        <v>0</v>
      </c>
      <c r="V79" s="241"/>
      <c r="W79" s="249"/>
      <c r="X79" s="241"/>
      <c r="Y79" s="250">
        <f t="shared" si="7"/>
        <v>0</v>
      </c>
      <c r="Z79" s="247"/>
      <c r="AA79" s="249"/>
      <c r="AB79" s="241"/>
      <c r="AC79" s="250">
        <f t="shared" si="8"/>
        <v>0</v>
      </c>
      <c r="AD79" s="247"/>
      <c r="AE79" s="241"/>
      <c r="AF79" s="249">
        <f t="shared" si="14"/>
        <v>0</v>
      </c>
      <c r="AG79" s="252"/>
      <c r="AH79" s="253">
        <f>(AF79-AG79)*1.55/'Snelle prijsberekening '!B$6</f>
        <v>0</v>
      </c>
      <c r="AI79" s="247"/>
      <c r="AJ79" s="241"/>
    </row>
    <row r="80" spans="1:36" s="240" customFormat="1" ht="15.75">
      <c r="A80" s="369"/>
      <c r="C80" s="243" t="s">
        <v>316</v>
      </c>
      <c r="D80" s="242"/>
      <c r="E80" s="242"/>
      <c r="F80" s="243">
        <f>E80*'Snelle prijsberekening '!B$6</f>
        <v>0</v>
      </c>
      <c r="G80" s="244"/>
      <c r="H80" s="245"/>
      <c r="I80" s="244"/>
      <c r="J80" s="241"/>
      <c r="K80" s="247"/>
      <c r="L80" s="241"/>
      <c r="M80" s="241"/>
      <c r="N80" s="241"/>
      <c r="O80" s="241"/>
      <c r="P80" s="241"/>
      <c r="Q80" s="241"/>
      <c r="R80" s="247"/>
      <c r="S80" s="249"/>
      <c r="T80" s="241"/>
      <c r="U80" s="241"/>
      <c r="V80" s="241"/>
      <c r="W80" s="249"/>
      <c r="X80" s="241"/>
      <c r="Y80" s="241"/>
      <c r="Z80" s="247"/>
      <c r="AA80" s="249"/>
      <c r="AB80" s="241"/>
      <c r="AC80" s="241"/>
      <c r="AD80" s="247"/>
      <c r="AE80" s="241"/>
      <c r="AF80" s="241"/>
      <c r="AG80" s="252"/>
      <c r="AH80" s="253">
        <f>(AF80-AG80)*1.55/'Snelle prijsberekening '!B$6</f>
        <v>0</v>
      </c>
      <c r="AI80" s="247"/>
      <c r="AJ80" s="241"/>
    </row>
    <row r="81" spans="1:36" s="240" customFormat="1" ht="15.75">
      <c r="A81" s="369"/>
      <c r="C81" s="243" t="s">
        <v>316</v>
      </c>
      <c r="D81" s="242"/>
      <c r="E81" s="242"/>
      <c r="F81" s="243">
        <f>E81*'Snelle prijsberekening '!B$6</f>
        <v>0</v>
      </c>
      <c r="G81" s="244"/>
      <c r="H81" s="245"/>
      <c r="I81" s="244"/>
      <c r="J81" s="241"/>
      <c r="K81" s="247"/>
      <c r="L81" s="241"/>
      <c r="M81" s="241"/>
      <c r="N81" s="241"/>
      <c r="O81" s="241"/>
      <c r="P81" s="241"/>
      <c r="Q81" s="241"/>
      <c r="R81" s="247"/>
      <c r="S81" s="249"/>
      <c r="T81" s="241"/>
      <c r="U81" s="241"/>
      <c r="V81" s="241"/>
      <c r="W81" s="249"/>
      <c r="X81" s="241"/>
      <c r="Y81" s="241"/>
      <c r="Z81" s="247"/>
      <c r="AA81" s="249"/>
      <c r="AB81" s="241"/>
      <c r="AC81" s="241"/>
      <c r="AD81" s="247"/>
      <c r="AE81" s="241"/>
      <c r="AF81" s="241"/>
      <c r="AG81" s="252"/>
      <c r="AH81" s="253">
        <f>(AF81-AG81)*1.55/'Snelle prijsberekening '!B$6</f>
        <v>0</v>
      </c>
      <c r="AI81" s="247"/>
      <c r="AJ81" s="241"/>
    </row>
    <row r="82" spans="1:36" s="240" customFormat="1">
      <c r="C82" s="241"/>
      <c r="D82" s="242"/>
      <c r="E82" s="243"/>
      <c r="F82" s="244"/>
      <c r="G82" s="245"/>
      <c r="H82" s="244"/>
      <c r="I82" s="241"/>
      <c r="J82" s="241"/>
      <c r="K82" s="247"/>
      <c r="L82" s="241"/>
      <c r="M82" s="241"/>
      <c r="N82" s="241"/>
      <c r="O82" s="241"/>
      <c r="P82" s="241"/>
      <c r="Q82" s="241"/>
      <c r="R82" s="247"/>
      <c r="S82" s="249"/>
      <c r="T82" s="241"/>
      <c r="U82" s="241"/>
      <c r="V82" s="241"/>
      <c r="W82" s="249"/>
      <c r="X82" s="241"/>
      <c r="Y82" s="241"/>
      <c r="Z82" s="247"/>
      <c r="AA82" s="249"/>
      <c r="AB82" s="241"/>
      <c r="AC82" s="241"/>
      <c r="AD82" s="247"/>
      <c r="AE82" s="241"/>
      <c r="AF82" s="241"/>
      <c r="AG82" s="252"/>
      <c r="AH82" s="253">
        <f>(AF82-AG82)*1.55/'Snelle prijsberekening '!B$6</f>
        <v>0</v>
      </c>
      <c r="AI82" s="247"/>
      <c r="AJ82" s="241"/>
    </row>
    <row r="83" spans="1:36">
      <c r="B83" s="240"/>
      <c r="C83" s="241"/>
      <c r="D83" s="242"/>
      <c r="E83" s="243"/>
      <c r="F83" s="244"/>
      <c r="G83" s="245"/>
      <c r="H83" s="246"/>
      <c r="I83" s="241"/>
      <c r="J83" s="241"/>
      <c r="K83" s="247"/>
      <c r="L83" s="248"/>
      <c r="M83" s="241"/>
      <c r="N83" s="241"/>
      <c r="O83" s="241"/>
      <c r="R83" s="247"/>
      <c r="S83" s="249"/>
      <c r="T83" s="241"/>
      <c r="U83" s="241"/>
      <c r="V83" s="248"/>
      <c r="W83" s="249"/>
      <c r="X83" s="241"/>
      <c r="Y83" s="241"/>
      <c r="Z83" s="247"/>
      <c r="AA83" s="249"/>
      <c r="AB83" s="241"/>
      <c r="AC83" s="241"/>
      <c r="AD83" s="247"/>
      <c r="AE83" s="241"/>
      <c r="AF83" s="241"/>
      <c r="AG83" s="252"/>
      <c r="AH83" s="253">
        <f>(AF83-AG83)*1.55/'Snelle prijsberekening '!B$6</f>
        <v>0</v>
      </c>
      <c r="AI83" s="247"/>
      <c r="AJ83" s="241"/>
    </row>
    <row r="84" spans="1:36">
      <c r="B84" s="240"/>
      <c r="C84" s="241"/>
      <c r="D84" s="242"/>
      <c r="E84" s="243"/>
      <c r="F84" s="244"/>
      <c r="G84" s="245"/>
      <c r="H84" s="246"/>
      <c r="I84" s="241"/>
      <c r="J84" s="241"/>
      <c r="K84" s="247"/>
      <c r="L84" s="248"/>
      <c r="M84" s="241"/>
      <c r="N84" s="241"/>
      <c r="O84" s="241"/>
      <c r="R84" s="247"/>
      <c r="S84" s="249"/>
      <c r="T84" s="241"/>
      <c r="U84" s="241"/>
      <c r="V84" s="248"/>
      <c r="W84" s="249"/>
      <c r="X84" s="241"/>
      <c r="Y84" s="241"/>
      <c r="Z84" s="247"/>
      <c r="AA84" s="249"/>
      <c r="AB84" s="241"/>
      <c r="AC84" s="241"/>
      <c r="AD84" s="247"/>
      <c r="AE84" s="241"/>
      <c r="AF84" s="241"/>
      <c r="AG84" s="252"/>
      <c r="AH84" s="253">
        <f>(AF84-AG84)*1.55/'Snelle prijsberekening '!B$6</f>
        <v>0</v>
      </c>
      <c r="AI84" s="247"/>
      <c r="AJ84" s="241"/>
    </row>
    <row r="85" spans="1:36">
      <c r="B85" s="240"/>
      <c r="C85" s="241"/>
      <c r="D85" s="242"/>
      <c r="E85" s="243"/>
      <c r="F85" s="244"/>
      <c r="G85" s="245"/>
      <c r="H85" s="246"/>
      <c r="I85" s="241"/>
      <c r="J85" s="241"/>
      <c r="K85" s="247"/>
      <c r="L85" s="248"/>
      <c r="M85" s="241"/>
      <c r="N85" s="241"/>
      <c r="O85" s="241"/>
      <c r="R85" s="247"/>
      <c r="S85" s="249"/>
      <c r="T85" s="241"/>
      <c r="U85" s="241"/>
      <c r="V85" s="248"/>
      <c r="W85" s="249"/>
      <c r="X85" s="241"/>
      <c r="Y85" s="241"/>
      <c r="Z85" s="247"/>
      <c r="AA85" s="249"/>
      <c r="AB85" s="241"/>
      <c r="AC85" s="241"/>
      <c r="AD85" s="247"/>
      <c r="AE85" s="241"/>
      <c r="AF85" s="241"/>
      <c r="AG85" s="252"/>
      <c r="AH85" s="253">
        <f>(AF85-AG85)*1.55/'Snelle prijsberekening '!B$6</f>
        <v>0</v>
      </c>
      <c r="AI85" s="247"/>
      <c r="AJ85" s="241"/>
    </row>
    <row r="86" spans="1:36">
      <c r="B86" s="240"/>
      <c r="C86" s="241"/>
      <c r="D86" s="242"/>
      <c r="E86" s="243"/>
      <c r="F86" s="244"/>
      <c r="G86" s="245"/>
      <c r="H86" s="246"/>
      <c r="I86" s="241"/>
      <c r="J86" s="241"/>
      <c r="K86" s="247"/>
      <c r="L86" s="248"/>
      <c r="M86" s="241"/>
      <c r="N86" s="241"/>
      <c r="O86" s="241"/>
      <c r="R86" s="247"/>
      <c r="S86" s="249"/>
      <c r="T86" s="241"/>
      <c r="U86" s="241"/>
      <c r="V86" s="248"/>
      <c r="W86" s="249"/>
      <c r="X86" s="241"/>
      <c r="Y86" s="241"/>
      <c r="Z86" s="247"/>
      <c r="AA86" s="249"/>
      <c r="AB86" s="241"/>
      <c r="AC86" s="241"/>
      <c r="AD86" s="247"/>
      <c r="AE86" s="241"/>
      <c r="AF86" s="241"/>
      <c r="AG86" s="252"/>
      <c r="AH86" s="253">
        <f>(AF86-AG86)*1.55/'Snelle prijsberekening '!B$6</f>
        <v>0</v>
      </c>
      <c r="AI86" s="247"/>
      <c r="AJ86" s="241"/>
    </row>
    <row r="87" spans="1:36">
      <c r="B87" s="240"/>
      <c r="C87" s="241"/>
      <c r="D87" s="242"/>
      <c r="E87" s="243"/>
      <c r="F87" s="244"/>
      <c r="G87" s="245"/>
      <c r="H87" s="246"/>
      <c r="I87" s="241"/>
      <c r="J87" s="241"/>
      <c r="K87" s="247"/>
      <c r="L87" s="248"/>
      <c r="M87" s="241"/>
      <c r="N87" s="241"/>
      <c r="O87" s="241"/>
      <c r="R87" s="247"/>
      <c r="S87" s="249"/>
      <c r="T87" s="241"/>
      <c r="U87" s="241"/>
      <c r="V87" s="248"/>
      <c r="W87" s="249"/>
      <c r="X87" s="241"/>
      <c r="Y87" s="241"/>
      <c r="Z87" s="247"/>
      <c r="AA87" s="249"/>
      <c r="AB87" s="241"/>
      <c r="AC87" s="241"/>
      <c r="AD87" s="247"/>
      <c r="AE87" s="241"/>
      <c r="AF87" s="241"/>
      <c r="AG87" s="252"/>
      <c r="AH87" s="253">
        <f>(AF87-AG87)*1.55/'Snelle prijsberekening '!B$6</f>
        <v>0</v>
      </c>
      <c r="AI87" s="247"/>
      <c r="AJ87" s="241"/>
    </row>
    <row r="88" spans="1:36">
      <c r="B88" s="240"/>
      <c r="C88" s="241"/>
      <c r="D88" s="242"/>
      <c r="E88" s="243"/>
      <c r="F88" s="244"/>
      <c r="G88" s="245"/>
      <c r="H88" s="246"/>
      <c r="I88" s="241"/>
      <c r="J88" s="241"/>
      <c r="K88" s="247"/>
      <c r="L88" s="248"/>
      <c r="M88" s="241"/>
      <c r="N88" s="241"/>
      <c r="O88" s="241"/>
      <c r="R88" s="247"/>
      <c r="S88" s="249"/>
      <c r="T88" s="241"/>
      <c r="U88" s="241"/>
      <c r="V88" s="248"/>
      <c r="W88" s="249"/>
      <c r="X88" s="241"/>
      <c r="Y88" s="241"/>
      <c r="Z88" s="247"/>
      <c r="AA88" s="249"/>
      <c r="AB88" s="241"/>
      <c r="AC88" s="241"/>
      <c r="AD88" s="247"/>
      <c r="AE88" s="241"/>
      <c r="AF88" s="241"/>
      <c r="AG88" s="252"/>
      <c r="AH88" s="253">
        <f>(AF88-AG88)*1.55/'Snelle prijsberekening '!B$6</f>
        <v>0</v>
      </c>
      <c r="AI88" s="247"/>
      <c r="AJ88" s="241"/>
    </row>
    <row r="89" spans="1:36">
      <c r="B89" s="240"/>
      <c r="C89" s="241"/>
      <c r="D89" s="242"/>
      <c r="E89" s="243"/>
      <c r="F89" s="244"/>
      <c r="G89" s="245"/>
      <c r="H89" s="246"/>
      <c r="I89" s="241"/>
      <c r="J89" s="241"/>
      <c r="K89" s="247"/>
      <c r="L89" s="248"/>
      <c r="M89" s="241"/>
      <c r="N89" s="241"/>
      <c r="O89" s="241"/>
      <c r="R89" s="247"/>
      <c r="S89" s="249"/>
      <c r="T89" s="241"/>
      <c r="U89" s="241"/>
      <c r="V89" s="248"/>
      <c r="W89" s="249"/>
      <c r="X89" s="241"/>
      <c r="Y89" s="241"/>
      <c r="Z89" s="247"/>
      <c r="AA89" s="249"/>
      <c r="AB89" s="241"/>
      <c r="AC89" s="241"/>
      <c r="AD89" s="247"/>
      <c r="AE89" s="241"/>
      <c r="AF89" s="241"/>
      <c r="AG89" s="252"/>
      <c r="AH89" s="253">
        <f>(AF89-AG89)*1.55/'Snelle prijsberekening '!B$6</f>
        <v>0</v>
      </c>
      <c r="AI89" s="247"/>
      <c r="AJ89" s="241"/>
    </row>
    <row r="90" spans="1:36">
      <c r="B90" s="240"/>
      <c r="C90" s="241"/>
      <c r="D90" s="242"/>
      <c r="E90" s="243"/>
      <c r="F90" s="244"/>
      <c r="G90" s="245"/>
      <c r="H90" s="246"/>
      <c r="I90" s="241"/>
      <c r="J90" s="241"/>
      <c r="K90" s="247"/>
      <c r="L90" s="248"/>
      <c r="M90" s="241"/>
      <c r="N90" s="241"/>
      <c r="O90" s="241"/>
      <c r="R90" s="247"/>
      <c r="S90" s="241"/>
      <c r="T90" s="241"/>
      <c r="U90" s="241"/>
      <c r="V90" s="248"/>
      <c r="W90" s="249"/>
      <c r="X90" s="241"/>
      <c r="Y90" s="241"/>
      <c r="Z90" s="247"/>
      <c r="AA90" s="249"/>
      <c r="AB90" s="241"/>
      <c r="AC90" s="241"/>
      <c r="AD90" s="247"/>
      <c r="AE90" s="241"/>
      <c r="AF90" s="241"/>
      <c r="AG90" s="252"/>
      <c r="AH90" s="253">
        <f>(AF90-AG90)*1.55/'Snelle prijsberekening '!B$6</f>
        <v>0</v>
      </c>
      <c r="AI90" s="247"/>
      <c r="AJ90" s="241"/>
    </row>
    <row r="91" spans="1:36">
      <c r="B91" s="240"/>
      <c r="C91" s="241"/>
      <c r="D91" s="242"/>
      <c r="E91" s="243"/>
      <c r="F91" s="244"/>
      <c r="G91" s="245"/>
      <c r="H91" s="246"/>
      <c r="I91" s="241"/>
      <c r="J91" s="241"/>
      <c r="K91" s="247"/>
      <c r="L91" s="248"/>
      <c r="M91" s="241"/>
      <c r="N91" s="241"/>
      <c r="O91" s="241"/>
      <c r="R91" s="247"/>
      <c r="S91" s="241"/>
      <c r="T91" s="241"/>
      <c r="U91" s="241"/>
      <c r="V91" s="248"/>
      <c r="W91" s="249"/>
      <c r="X91" s="241"/>
      <c r="Y91" s="241"/>
      <c r="Z91" s="247"/>
      <c r="AA91" s="249"/>
      <c r="AB91" s="241"/>
      <c r="AC91" s="241"/>
      <c r="AD91" s="247"/>
      <c r="AE91" s="241"/>
      <c r="AF91" s="241"/>
      <c r="AG91" s="252"/>
      <c r="AH91" s="253">
        <f>(AF91-AG91)*1.55/'Snelle prijsberekening '!B$6</f>
        <v>0</v>
      </c>
      <c r="AI91" s="247"/>
      <c r="AJ91" s="241"/>
    </row>
    <row r="92" spans="1:36">
      <c r="B92" s="240"/>
      <c r="C92" s="241"/>
      <c r="D92" s="242"/>
      <c r="E92" s="243"/>
      <c r="F92" s="244"/>
      <c r="G92" s="245"/>
      <c r="H92" s="246"/>
      <c r="I92" s="241"/>
      <c r="J92" s="241"/>
      <c r="K92" s="247"/>
      <c r="L92" s="248"/>
      <c r="M92" s="241"/>
      <c r="N92" s="241"/>
      <c r="O92" s="241"/>
      <c r="R92" s="247"/>
      <c r="S92" s="241"/>
      <c r="T92" s="241"/>
      <c r="U92" s="241"/>
      <c r="V92" s="248"/>
      <c r="W92" s="249"/>
      <c r="X92" s="241"/>
      <c r="Y92" s="241"/>
      <c r="Z92" s="247"/>
      <c r="AA92" s="249"/>
      <c r="AB92" s="241"/>
      <c r="AC92" s="241"/>
      <c r="AD92" s="247"/>
      <c r="AE92" s="241"/>
      <c r="AF92" s="241"/>
      <c r="AG92" s="252"/>
      <c r="AH92" s="253">
        <f>(AF92-AG92)*1.55/'Snelle prijsberekening '!B$6</f>
        <v>0</v>
      </c>
      <c r="AI92" s="247"/>
      <c r="AJ92" s="241"/>
    </row>
    <row r="93" spans="1:36">
      <c r="B93" s="240"/>
      <c r="C93" s="241"/>
      <c r="D93" s="242"/>
      <c r="E93" s="243"/>
      <c r="F93" s="244"/>
      <c r="G93" s="245"/>
      <c r="H93" s="246"/>
      <c r="I93" s="241"/>
      <c r="J93" s="241"/>
      <c r="K93" s="247"/>
      <c r="L93" s="248"/>
      <c r="M93" s="241"/>
      <c r="N93" s="241"/>
      <c r="O93" s="241"/>
      <c r="R93" s="247"/>
      <c r="S93" s="241"/>
      <c r="T93" s="241"/>
      <c r="U93" s="241"/>
      <c r="V93" s="248"/>
      <c r="W93" s="249"/>
      <c r="X93" s="241"/>
      <c r="Y93" s="241"/>
      <c r="Z93" s="247"/>
      <c r="AA93" s="249"/>
      <c r="AB93" s="241"/>
      <c r="AC93" s="241"/>
      <c r="AD93" s="247"/>
      <c r="AE93" s="241"/>
      <c r="AF93" s="241"/>
      <c r="AG93" s="252"/>
      <c r="AH93" s="253">
        <f>(AF93-AG93)*1.55/'Snelle prijsberekening '!B$6</f>
        <v>0</v>
      </c>
      <c r="AI93" s="247"/>
      <c r="AJ93" s="241"/>
    </row>
    <row r="94" spans="1:36">
      <c r="B94" s="240"/>
      <c r="C94" s="241"/>
      <c r="D94" s="242"/>
      <c r="E94" s="243"/>
      <c r="F94" s="244"/>
      <c r="G94" s="245"/>
      <c r="H94" s="246"/>
      <c r="I94" s="241"/>
      <c r="J94" s="241"/>
      <c r="K94" s="247"/>
      <c r="L94" s="248"/>
      <c r="M94" s="241"/>
      <c r="N94" s="241"/>
      <c r="O94" s="241"/>
      <c r="R94" s="247"/>
      <c r="S94" s="241"/>
      <c r="T94" s="241"/>
      <c r="U94" s="241"/>
      <c r="V94" s="248"/>
      <c r="W94" s="249"/>
      <c r="X94" s="241"/>
      <c r="Y94" s="241"/>
      <c r="Z94" s="247"/>
      <c r="AA94" s="249"/>
      <c r="AB94" s="241"/>
      <c r="AC94" s="241"/>
      <c r="AD94" s="247"/>
      <c r="AE94" s="241"/>
      <c r="AF94" s="241"/>
      <c r="AG94" s="252"/>
      <c r="AH94" s="253">
        <f>(AF94-AG94)*1.55/'Snelle prijsberekening '!B$6</f>
        <v>0</v>
      </c>
      <c r="AI94" s="247"/>
      <c r="AJ94" s="241"/>
    </row>
    <row r="95" spans="1:36">
      <c r="B95" s="240"/>
      <c r="C95" s="241"/>
      <c r="D95" s="242"/>
      <c r="E95" s="243"/>
      <c r="F95" s="244"/>
      <c r="G95" s="245"/>
      <c r="H95" s="246"/>
      <c r="I95" s="241"/>
      <c r="J95" s="241"/>
      <c r="K95" s="247"/>
      <c r="L95" s="248"/>
      <c r="M95" s="241"/>
      <c r="N95" s="241"/>
      <c r="O95" s="241"/>
      <c r="R95" s="247"/>
      <c r="S95" s="241"/>
      <c r="T95" s="241"/>
      <c r="U95" s="241"/>
      <c r="V95" s="248"/>
      <c r="W95" s="249"/>
      <c r="X95" s="241"/>
      <c r="Y95" s="241"/>
      <c r="Z95" s="247"/>
      <c r="AA95" s="249"/>
      <c r="AB95" s="241"/>
      <c r="AC95" s="241"/>
      <c r="AD95" s="247"/>
      <c r="AE95" s="241"/>
      <c r="AF95" s="241"/>
      <c r="AG95" s="252"/>
      <c r="AH95" s="253">
        <f>(AF95-AG95)*1.55/'Snelle prijsberekening '!B$6</f>
        <v>0</v>
      </c>
      <c r="AI95" s="247"/>
      <c r="AJ95" s="241"/>
    </row>
    <row r="96" spans="1:36">
      <c r="B96" s="240"/>
      <c r="C96" s="241"/>
      <c r="D96" s="242"/>
      <c r="E96" s="243"/>
      <c r="F96" s="244"/>
      <c r="G96" s="245"/>
      <c r="H96" s="246"/>
      <c r="I96" s="241"/>
      <c r="J96" s="241"/>
      <c r="K96" s="247"/>
      <c r="L96" s="248"/>
      <c r="M96" s="241"/>
      <c r="N96" s="241"/>
      <c r="O96" s="241"/>
      <c r="R96" s="247"/>
      <c r="S96" s="241"/>
      <c r="T96" s="241"/>
      <c r="U96" s="241"/>
      <c r="V96" s="248"/>
      <c r="W96" s="249"/>
      <c r="X96" s="241"/>
      <c r="Y96" s="241"/>
      <c r="Z96" s="247"/>
      <c r="AA96" s="249"/>
      <c r="AB96" s="241"/>
      <c r="AC96" s="241"/>
      <c r="AD96" s="247"/>
      <c r="AE96" s="241"/>
      <c r="AF96" s="241"/>
      <c r="AG96" s="252"/>
      <c r="AH96" s="253">
        <f>(AF96-AG96)*1.55/'Snelle prijsberekening '!B$6</f>
        <v>0</v>
      </c>
      <c r="AI96" s="247"/>
      <c r="AJ96" s="241"/>
    </row>
    <row r="97" spans="2:36">
      <c r="B97" s="240"/>
      <c r="C97" s="241"/>
      <c r="D97" s="242"/>
      <c r="E97" s="243"/>
      <c r="F97" s="244"/>
      <c r="G97" s="245"/>
      <c r="H97" s="246"/>
      <c r="I97" s="241"/>
      <c r="J97" s="241"/>
      <c r="K97" s="247"/>
      <c r="L97" s="248"/>
      <c r="M97" s="241"/>
      <c r="N97" s="241"/>
      <c r="O97" s="241"/>
      <c r="R97" s="247"/>
      <c r="S97" s="241"/>
      <c r="T97" s="241"/>
      <c r="U97" s="241"/>
      <c r="V97" s="248"/>
      <c r="W97" s="249"/>
      <c r="X97" s="241"/>
      <c r="Y97" s="241"/>
      <c r="Z97" s="247"/>
      <c r="AA97" s="249"/>
      <c r="AB97" s="241"/>
      <c r="AC97" s="241"/>
      <c r="AD97" s="247"/>
      <c r="AE97" s="241"/>
      <c r="AF97" s="241"/>
      <c r="AG97" s="252"/>
      <c r="AH97" s="253">
        <f>(AF97-AG97)*1.55/'Snelle prijsberekening '!B$6</f>
        <v>0</v>
      </c>
      <c r="AI97" s="247"/>
      <c r="AJ97" s="241"/>
    </row>
    <row r="98" spans="2:36">
      <c r="B98" s="240"/>
      <c r="C98" s="241"/>
      <c r="D98" s="242"/>
      <c r="E98" s="243"/>
      <c r="F98" s="244"/>
      <c r="G98" s="245"/>
      <c r="H98" s="246"/>
      <c r="I98" s="241"/>
      <c r="J98" s="241"/>
      <c r="K98" s="247"/>
      <c r="L98" s="248"/>
      <c r="M98" s="241"/>
      <c r="N98" s="241"/>
      <c r="O98" s="241"/>
      <c r="R98" s="247"/>
      <c r="S98" s="241"/>
      <c r="T98" s="241"/>
      <c r="U98" s="241"/>
      <c r="V98" s="248"/>
      <c r="W98" s="249"/>
      <c r="X98" s="241"/>
      <c r="Y98" s="241"/>
      <c r="Z98" s="247"/>
      <c r="AA98" s="249"/>
      <c r="AB98" s="241"/>
      <c r="AC98" s="241"/>
      <c r="AD98" s="247"/>
      <c r="AE98" s="241"/>
      <c r="AF98" s="241"/>
      <c r="AG98" s="252"/>
      <c r="AH98" s="253">
        <f>(AF98-AG98)*1.55/'Snelle prijsberekening '!B$6</f>
        <v>0</v>
      </c>
      <c r="AI98" s="247"/>
      <c r="AJ98" s="241"/>
    </row>
    <row r="99" spans="2:36">
      <c r="B99" s="240"/>
      <c r="C99" s="241"/>
      <c r="D99" s="242"/>
      <c r="E99" s="243"/>
      <c r="F99" s="244"/>
      <c r="G99" s="245"/>
      <c r="H99" s="246"/>
      <c r="I99" s="241"/>
      <c r="J99" s="241"/>
      <c r="K99" s="247"/>
      <c r="L99" s="248"/>
      <c r="M99" s="241"/>
      <c r="N99" s="241"/>
      <c r="O99" s="241"/>
      <c r="R99" s="247"/>
      <c r="S99" s="241"/>
      <c r="T99" s="241"/>
      <c r="U99" s="241"/>
      <c r="V99" s="248"/>
      <c r="W99" s="249"/>
      <c r="X99" s="241"/>
      <c r="Y99" s="241"/>
      <c r="Z99" s="247"/>
      <c r="AA99" s="249"/>
      <c r="AB99" s="241"/>
      <c r="AC99" s="241"/>
      <c r="AD99" s="247"/>
      <c r="AE99" s="241"/>
      <c r="AF99" s="241"/>
      <c r="AG99" s="252"/>
      <c r="AH99" s="253">
        <f>(AF99-AG99)*1.55/'Snelle prijsberekening '!B$6</f>
        <v>0</v>
      </c>
      <c r="AI99" s="247"/>
      <c r="AJ99" s="241"/>
    </row>
    <row r="100" spans="2:36">
      <c r="B100" s="240"/>
      <c r="C100" s="241"/>
      <c r="D100" s="242"/>
      <c r="E100" s="243"/>
      <c r="F100" s="244"/>
      <c r="G100" s="245"/>
      <c r="H100" s="246"/>
      <c r="I100" s="241"/>
      <c r="J100" s="241"/>
      <c r="K100" s="247"/>
      <c r="L100" s="248"/>
      <c r="M100" s="241"/>
      <c r="N100" s="241"/>
      <c r="O100" s="241"/>
      <c r="R100" s="247"/>
      <c r="S100" s="241"/>
      <c r="T100" s="241"/>
      <c r="U100" s="241"/>
      <c r="V100" s="248"/>
      <c r="W100" s="249"/>
      <c r="X100" s="241"/>
      <c r="Y100" s="241"/>
      <c r="Z100" s="247"/>
      <c r="AA100" s="249"/>
      <c r="AB100" s="241"/>
      <c r="AC100" s="241"/>
      <c r="AD100" s="247"/>
      <c r="AE100" s="241"/>
      <c r="AF100" s="241"/>
      <c r="AG100" s="252"/>
      <c r="AH100" s="253">
        <f>(AF100-AG100)*1.55/'Snelle prijsberekening '!B$6</f>
        <v>0</v>
      </c>
      <c r="AI100" s="247"/>
      <c r="AJ100" s="241"/>
    </row>
    <row r="101" spans="2:36">
      <c r="B101" s="240"/>
      <c r="C101" s="241"/>
      <c r="D101" s="242"/>
      <c r="E101" s="243"/>
      <c r="F101" s="244"/>
      <c r="G101" s="245"/>
      <c r="H101" s="246"/>
      <c r="I101" s="241"/>
      <c r="J101" s="241"/>
      <c r="K101" s="247"/>
      <c r="L101" s="248"/>
      <c r="M101" s="241"/>
      <c r="N101" s="241"/>
      <c r="O101" s="241"/>
      <c r="R101" s="247"/>
      <c r="S101" s="241"/>
      <c r="T101" s="241"/>
      <c r="U101" s="241"/>
      <c r="V101" s="248"/>
      <c r="W101" s="249"/>
      <c r="X101" s="241"/>
      <c r="Y101" s="241"/>
      <c r="Z101" s="247"/>
      <c r="AA101" s="249"/>
      <c r="AB101" s="241"/>
      <c r="AC101" s="241"/>
      <c r="AD101" s="247"/>
      <c r="AE101" s="241"/>
      <c r="AF101" s="241"/>
      <c r="AG101" s="252"/>
      <c r="AH101" s="253">
        <f>(AF101-AG101)*1.55/'Snelle prijsberekening '!B$6</f>
        <v>0</v>
      </c>
      <c r="AI101" s="247"/>
      <c r="AJ101" s="241"/>
    </row>
    <row r="102" spans="2:36">
      <c r="B102" s="240"/>
      <c r="C102" s="241"/>
      <c r="D102" s="242"/>
      <c r="E102" s="243"/>
      <c r="F102" s="244"/>
      <c r="G102" s="245"/>
      <c r="H102" s="246"/>
      <c r="I102" s="241"/>
      <c r="J102" s="241"/>
      <c r="K102" s="247"/>
      <c r="L102" s="248"/>
      <c r="M102" s="241"/>
      <c r="N102" s="241"/>
      <c r="O102" s="241"/>
      <c r="R102" s="247"/>
      <c r="S102" s="241"/>
      <c r="T102" s="241"/>
      <c r="U102" s="241"/>
      <c r="V102" s="248"/>
      <c r="W102" s="249"/>
      <c r="X102" s="241"/>
      <c r="Y102" s="241"/>
      <c r="Z102" s="247"/>
      <c r="AA102" s="249"/>
      <c r="AB102" s="241"/>
      <c r="AC102" s="241"/>
      <c r="AD102" s="247"/>
      <c r="AE102" s="241"/>
      <c r="AF102" s="241"/>
      <c r="AG102" s="252"/>
      <c r="AH102" s="253">
        <f>(AF102-AG102)*1.55/'Snelle prijsberekening '!B$6</f>
        <v>0</v>
      </c>
      <c r="AI102" s="247"/>
      <c r="AJ102" s="241"/>
    </row>
    <row r="103" spans="2:36">
      <c r="B103" s="240"/>
      <c r="C103" s="241"/>
      <c r="D103" s="242"/>
      <c r="E103" s="243"/>
      <c r="F103" s="244"/>
      <c r="G103" s="245"/>
      <c r="H103" s="246"/>
      <c r="I103" s="241"/>
      <c r="J103" s="241"/>
      <c r="K103" s="247"/>
      <c r="L103" s="248"/>
      <c r="M103" s="241"/>
      <c r="N103" s="241"/>
      <c r="O103" s="241"/>
      <c r="R103" s="247"/>
      <c r="S103" s="241"/>
      <c r="T103" s="241"/>
      <c r="U103" s="241"/>
      <c r="V103" s="248"/>
      <c r="W103" s="249"/>
      <c r="X103" s="241"/>
      <c r="Y103" s="241"/>
      <c r="Z103" s="247"/>
      <c r="AA103" s="249"/>
      <c r="AB103" s="241"/>
      <c r="AC103" s="241"/>
      <c r="AD103" s="247"/>
      <c r="AE103" s="241"/>
      <c r="AF103" s="241"/>
      <c r="AG103" s="252"/>
      <c r="AH103" s="253">
        <f>(AF103-AG103)*1.55/'Snelle prijsberekening '!B$6</f>
        <v>0</v>
      </c>
      <c r="AI103" s="247"/>
      <c r="AJ103" s="241"/>
    </row>
    <row r="104" spans="2:36">
      <c r="B104" s="240"/>
      <c r="C104" s="241"/>
      <c r="D104" s="242"/>
      <c r="E104" s="243"/>
      <c r="F104" s="244"/>
      <c r="G104" s="245"/>
      <c r="H104" s="246"/>
      <c r="I104" s="241"/>
      <c r="J104" s="241"/>
      <c r="K104" s="247"/>
      <c r="L104" s="248"/>
      <c r="M104" s="241"/>
      <c r="N104" s="241"/>
      <c r="O104" s="241"/>
      <c r="R104" s="247"/>
      <c r="S104" s="241"/>
      <c r="T104" s="241"/>
      <c r="U104" s="241"/>
      <c r="V104" s="248"/>
      <c r="W104" s="249"/>
      <c r="X104" s="241"/>
      <c r="Y104" s="241"/>
      <c r="Z104" s="247"/>
      <c r="AA104" s="249"/>
      <c r="AB104" s="241"/>
      <c r="AC104" s="241"/>
      <c r="AD104" s="247"/>
      <c r="AE104" s="241"/>
      <c r="AF104" s="241"/>
      <c r="AG104" s="252"/>
      <c r="AH104" s="253">
        <f>(AF104-AG104)*1.55/'Snelle prijsberekening '!B$6</f>
        <v>0</v>
      </c>
      <c r="AI104" s="247"/>
      <c r="AJ104" s="241"/>
    </row>
    <row r="105" spans="2:36">
      <c r="B105" s="240"/>
      <c r="C105" s="241"/>
      <c r="D105" s="242"/>
      <c r="E105" s="243"/>
      <c r="F105" s="244"/>
      <c r="G105" s="245"/>
      <c r="H105" s="246"/>
      <c r="I105" s="241"/>
      <c r="J105" s="241"/>
      <c r="K105" s="247"/>
      <c r="L105" s="248"/>
      <c r="M105" s="241"/>
      <c r="N105" s="241"/>
      <c r="O105" s="241"/>
      <c r="R105" s="247"/>
      <c r="S105" s="241"/>
      <c r="T105" s="241"/>
      <c r="U105" s="241"/>
      <c r="V105" s="248"/>
      <c r="W105" s="249"/>
      <c r="X105" s="241"/>
      <c r="Y105" s="241"/>
      <c r="Z105" s="247"/>
      <c r="AA105" s="249"/>
      <c r="AB105" s="241"/>
      <c r="AC105" s="241"/>
      <c r="AD105" s="247"/>
      <c r="AE105" s="241"/>
      <c r="AF105" s="241"/>
      <c r="AG105" s="252"/>
      <c r="AH105" s="253">
        <f>(AF105-AG105)*1.55/'Snelle prijsberekening '!B$6</f>
        <v>0</v>
      </c>
      <c r="AI105" s="247"/>
      <c r="AJ105" s="241"/>
    </row>
    <row r="106" spans="2:36">
      <c r="B106" s="240"/>
      <c r="C106" s="241"/>
      <c r="D106" s="242"/>
      <c r="E106" s="243"/>
      <c r="F106" s="244"/>
      <c r="G106" s="245"/>
      <c r="H106" s="246"/>
      <c r="I106" s="241"/>
      <c r="J106" s="241"/>
      <c r="K106" s="247"/>
      <c r="L106" s="248"/>
      <c r="M106" s="241"/>
      <c r="N106" s="241"/>
      <c r="O106" s="241"/>
      <c r="R106" s="247"/>
      <c r="S106" s="241"/>
      <c r="T106" s="241"/>
      <c r="U106" s="241"/>
      <c r="V106" s="248"/>
      <c r="W106" s="249"/>
      <c r="X106" s="241"/>
      <c r="Y106" s="241"/>
      <c r="Z106" s="247"/>
      <c r="AA106" s="249"/>
      <c r="AB106" s="241"/>
      <c r="AC106" s="241"/>
      <c r="AD106" s="247"/>
      <c r="AE106" s="241"/>
      <c r="AF106" s="241"/>
      <c r="AG106" s="252"/>
      <c r="AH106" s="253">
        <f>(AF106-AG106)*1.55/'Snelle prijsberekening '!B$6</f>
        <v>0</v>
      </c>
      <c r="AI106" s="247"/>
      <c r="AJ106" s="241"/>
    </row>
    <row r="107" spans="2:36">
      <c r="B107" s="240"/>
      <c r="C107" s="241"/>
      <c r="D107" s="242"/>
      <c r="E107" s="243"/>
      <c r="F107" s="244"/>
      <c r="G107" s="245"/>
      <c r="H107" s="246"/>
      <c r="I107" s="241"/>
      <c r="J107" s="241"/>
      <c r="K107" s="247"/>
      <c r="L107" s="248"/>
      <c r="M107" s="241"/>
      <c r="N107" s="241"/>
      <c r="O107" s="241"/>
      <c r="R107" s="247"/>
      <c r="S107" s="241"/>
      <c r="T107" s="241"/>
      <c r="U107" s="241"/>
      <c r="V107" s="248"/>
      <c r="W107" s="249"/>
      <c r="X107" s="241"/>
      <c r="Y107" s="241"/>
      <c r="Z107" s="247"/>
      <c r="AA107" s="249"/>
      <c r="AB107" s="241"/>
      <c r="AC107" s="241"/>
      <c r="AD107" s="247"/>
      <c r="AE107" s="241"/>
      <c r="AF107" s="241"/>
      <c r="AG107" s="252"/>
      <c r="AH107" s="253">
        <f>(AF107-AG107)*1.55/'Snelle prijsberekening '!B$6</f>
        <v>0</v>
      </c>
      <c r="AI107" s="247"/>
      <c r="AJ107" s="241"/>
    </row>
    <row r="108" spans="2:36">
      <c r="B108" s="240"/>
      <c r="C108" s="241"/>
      <c r="D108" s="242"/>
      <c r="E108" s="243"/>
      <c r="F108" s="244"/>
      <c r="G108" s="245"/>
      <c r="H108" s="246"/>
      <c r="I108" s="241"/>
      <c r="J108" s="241"/>
      <c r="K108" s="247"/>
      <c r="L108" s="248"/>
      <c r="M108" s="241"/>
      <c r="N108" s="241"/>
      <c r="O108" s="241"/>
      <c r="R108" s="247"/>
      <c r="S108" s="241"/>
      <c r="T108" s="241"/>
      <c r="U108" s="241"/>
      <c r="V108" s="248"/>
      <c r="W108" s="249"/>
      <c r="X108" s="241"/>
      <c r="Y108" s="241"/>
      <c r="Z108" s="247"/>
      <c r="AA108" s="249"/>
      <c r="AB108" s="241"/>
      <c r="AC108" s="241"/>
      <c r="AD108" s="247"/>
      <c r="AE108" s="241"/>
      <c r="AF108" s="241"/>
      <c r="AG108" s="252"/>
      <c r="AH108" s="253">
        <f>(AF108-AG108)*1.55/'Snelle prijsberekening '!B$6</f>
        <v>0</v>
      </c>
      <c r="AI108" s="247"/>
      <c r="AJ108" s="241"/>
    </row>
    <row r="109" spans="2:36">
      <c r="B109" s="240"/>
      <c r="C109" s="241"/>
      <c r="D109" s="242"/>
      <c r="E109" s="243"/>
      <c r="F109" s="244"/>
      <c r="G109" s="245"/>
      <c r="H109" s="246"/>
      <c r="I109" s="241"/>
      <c r="J109" s="241"/>
      <c r="K109" s="247"/>
      <c r="L109" s="248"/>
      <c r="M109" s="241"/>
      <c r="N109" s="241"/>
      <c r="O109" s="241"/>
      <c r="R109" s="247"/>
      <c r="S109" s="241"/>
      <c r="T109" s="241"/>
      <c r="U109" s="241"/>
      <c r="V109" s="248"/>
      <c r="W109" s="249"/>
      <c r="X109" s="241"/>
      <c r="Y109" s="241"/>
      <c r="Z109" s="247"/>
      <c r="AA109" s="249"/>
      <c r="AB109" s="241"/>
      <c r="AC109" s="241"/>
      <c r="AD109" s="247"/>
      <c r="AE109" s="241"/>
      <c r="AF109" s="241"/>
      <c r="AG109" s="252"/>
      <c r="AH109" s="253">
        <f>(AF109-AG109)*1.55/'Snelle prijsberekening '!B$6</f>
        <v>0</v>
      </c>
      <c r="AI109" s="247"/>
      <c r="AJ109" s="241"/>
    </row>
    <row r="110" spans="2:36">
      <c r="B110" s="240"/>
      <c r="C110" s="241"/>
      <c r="D110" s="242"/>
      <c r="E110" s="243"/>
      <c r="F110" s="244"/>
      <c r="G110" s="245"/>
      <c r="H110" s="246"/>
      <c r="I110" s="241"/>
      <c r="J110" s="241"/>
      <c r="K110" s="247"/>
      <c r="L110" s="248"/>
      <c r="M110" s="241"/>
      <c r="N110" s="241"/>
      <c r="O110" s="241"/>
      <c r="R110" s="247"/>
      <c r="S110" s="241"/>
      <c r="T110" s="241"/>
      <c r="U110" s="241"/>
      <c r="V110" s="248"/>
      <c r="W110" s="249"/>
      <c r="X110" s="241"/>
      <c r="Y110" s="241"/>
      <c r="Z110" s="247"/>
      <c r="AA110" s="249"/>
      <c r="AB110" s="241"/>
      <c r="AC110" s="241"/>
      <c r="AD110" s="247"/>
      <c r="AE110" s="241"/>
      <c r="AF110" s="241"/>
      <c r="AG110" s="252"/>
      <c r="AH110" s="253">
        <f>(AF110-AG110)*1.55/'Snelle prijsberekening '!B$6</f>
        <v>0</v>
      </c>
      <c r="AI110" s="247"/>
      <c r="AJ110" s="241"/>
    </row>
    <row r="111" spans="2:36">
      <c r="B111" s="240"/>
      <c r="C111" s="241"/>
      <c r="D111" s="242"/>
      <c r="E111" s="243"/>
      <c r="F111" s="244"/>
      <c r="G111" s="245"/>
      <c r="H111" s="246"/>
      <c r="I111" s="241"/>
      <c r="J111" s="241"/>
      <c r="K111" s="247"/>
      <c r="L111" s="248"/>
      <c r="M111" s="241"/>
      <c r="N111" s="241"/>
      <c r="O111" s="241"/>
      <c r="R111" s="247"/>
      <c r="S111" s="241"/>
      <c r="T111" s="241"/>
      <c r="U111" s="241"/>
      <c r="V111" s="248"/>
      <c r="W111" s="249"/>
      <c r="X111" s="241"/>
      <c r="Y111" s="241"/>
      <c r="Z111" s="247"/>
      <c r="AA111" s="249"/>
      <c r="AB111" s="241"/>
      <c r="AC111" s="241"/>
      <c r="AD111" s="247"/>
      <c r="AE111" s="241"/>
      <c r="AF111" s="241"/>
      <c r="AG111" s="252"/>
      <c r="AH111" s="253">
        <f>(AF111-AG111)*1.55/'Snelle prijsberekening '!B$6</f>
        <v>0</v>
      </c>
      <c r="AI111" s="247"/>
      <c r="AJ111" s="241"/>
    </row>
    <row r="112" spans="2:36">
      <c r="B112" s="240"/>
      <c r="C112" s="241"/>
      <c r="D112" s="242"/>
      <c r="E112" s="243"/>
      <c r="F112" s="244"/>
      <c r="G112" s="245"/>
      <c r="H112" s="246"/>
      <c r="I112" s="241"/>
      <c r="J112" s="241"/>
      <c r="K112" s="247"/>
      <c r="L112" s="248"/>
      <c r="M112" s="241"/>
      <c r="N112" s="241"/>
      <c r="O112" s="241"/>
      <c r="R112" s="247"/>
      <c r="S112" s="241"/>
      <c r="T112" s="241"/>
      <c r="U112" s="241"/>
      <c r="V112" s="248"/>
      <c r="W112" s="249"/>
      <c r="X112" s="241"/>
      <c r="Y112" s="241"/>
      <c r="Z112" s="247"/>
      <c r="AA112" s="249"/>
      <c r="AB112" s="241"/>
      <c r="AC112" s="241"/>
      <c r="AD112" s="247"/>
      <c r="AE112" s="241"/>
      <c r="AF112" s="241"/>
      <c r="AG112" s="252"/>
      <c r="AH112" s="253">
        <f>(AF112-AG112)*1.55/'Snelle prijsberekening '!B$6</f>
        <v>0</v>
      </c>
      <c r="AI112" s="247"/>
      <c r="AJ112" s="241"/>
    </row>
    <row r="113" spans="2:36">
      <c r="B113" s="240"/>
      <c r="C113" s="241"/>
      <c r="D113" s="242"/>
      <c r="E113" s="243"/>
      <c r="F113" s="244"/>
      <c r="G113" s="245"/>
      <c r="H113" s="246"/>
      <c r="I113" s="241"/>
      <c r="J113" s="241"/>
      <c r="K113" s="247"/>
      <c r="L113" s="248"/>
      <c r="M113" s="241"/>
      <c r="N113" s="241"/>
      <c r="O113" s="241"/>
      <c r="R113" s="247"/>
      <c r="S113" s="241"/>
      <c r="T113" s="241"/>
      <c r="U113" s="241"/>
      <c r="V113" s="248"/>
      <c r="W113" s="249"/>
      <c r="X113" s="241"/>
      <c r="Y113" s="241"/>
      <c r="Z113" s="247"/>
      <c r="AA113" s="249"/>
      <c r="AB113" s="241"/>
      <c r="AC113" s="241"/>
      <c r="AD113" s="247"/>
      <c r="AE113" s="241"/>
      <c r="AF113" s="241"/>
      <c r="AG113" s="252"/>
      <c r="AH113" s="253">
        <f>(AF113-AG113)*1.55/'Snelle prijsberekening '!B$6</f>
        <v>0</v>
      </c>
      <c r="AI113" s="247"/>
      <c r="AJ113" s="241"/>
    </row>
    <row r="114" spans="2:36">
      <c r="B114" s="240"/>
      <c r="C114" s="241"/>
      <c r="D114" s="242"/>
      <c r="E114" s="243"/>
      <c r="F114" s="244"/>
      <c r="G114" s="244"/>
      <c r="H114" s="246"/>
      <c r="I114" s="241"/>
      <c r="J114" s="241"/>
      <c r="K114" s="247"/>
      <c r="L114" s="248"/>
      <c r="M114" s="241"/>
      <c r="N114" s="241"/>
      <c r="O114" s="241"/>
      <c r="R114" s="247"/>
      <c r="S114" s="241"/>
      <c r="T114" s="241"/>
      <c r="U114" s="241"/>
      <c r="V114" s="248"/>
      <c r="W114" s="249"/>
      <c r="X114" s="241"/>
      <c r="Y114" s="241"/>
      <c r="Z114" s="247"/>
      <c r="AA114" s="249"/>
      <c r="AB114" s="241"/>
      <c r="AC114" s="241"/>
      <c r="AD114" s="247"/>
      <c r="AE114" s="241"/>
      <c r="AF114" s="241"/>
      <c r="AG114" s="252"/>
      <c r="AH114" s="253">
        <f>(AF114-AG114)*1.55/'Snelle prijsberekening '!B$6</f>
        <v>0</v>
      </c>
      <c r="AI114" s="247"/>
      <c r="AJ114" s="241"/>
    </row>
    <row r="115" spans="2:36">
      <c r="AH115" s="253">
        <f>(AF115-AG115)*1.55/'Snelle prijsberekening '!B$6</f>
        <v>0</v>
      </c>
    </row>
    <row r="116" spans="2:36">
      <c r="AH116" s="253">
        <f>(AF116-AG116)*1.55/'Snelle prijsberekening '!B$6</f>
        <v>0</v>
      </c>
    </row>
  </sheetData>
  <mergeCells count="7">
    <mergeCell ref="AE1:AH1"/>
    <mergeCell ref="B1:G1"/>
    <mergeCell ref="I1:J1"/>
    <mergeCell ref="M1:O1"/>
    <mergeCell ref="S1:U1"/>
    <mergeCell ref="W1:Y1"/>
    <mergeCell ref="AA1:AC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71EE7-6D35-49AC-989F-B3BCD2FBB5E1}">
  <dimension ref="A1:L80"/>
  <sheetViews>
    <sheetView zoomScale="80" zoomScaleNormal="80" zoomScalePageLayoutView="80" workbookViewId="0">
      <selection activeCell="E7" sqref="E7"/>
    </sheetView>
  </sheetViews>
  <sheetFormatPr defaultColWidth="10.5703125" defaultRowHeight="15"/>
  <cols>
    <col min="1" max="1" width="18.5703125" bestFit="1" customWidth="1"/>
    <col min="2" max="2" width="14" customWidth="1"/>
    <col min="3" max="3" width="27.5703125" customWidth="1"/>
    <col min="4" max="4" width="16.42578125" customWidth="1"/>
    <col min="5" max="5" width="26.5703125" customWidth="1"/>
    <col min="6" max="6" width="22.5703125" customWidth="1"/>
    <col min="7" max="7" width="25.5703125" customWidth="1"/>
    <col min="8" max="8" width="28.42578125" customWidth="1"/>
    <col min="9" max="9" width="23.42578125" customWidth="1"/>
    <col min="10" max="10" width="26.42578125" customWidth="1"/>
    <col min="11" max="11" width="20.5703125" customWidth="1"/>
    <col min="12" max="12" width="28.42578125" customWidth="1"/>
  </cols>
  <sheetData>
    <row r="1" spans="1:12" ht="51">
      <c r="A1" s="45" t="s">
        <v>116</v>
      </c>
      <c r="B1" s="49"/>
      <c r="C1" s="46" t="s">
        <v>23</v>
      </c>
      <c r="D1" s="47"/>
      <c r="E1" s="45" t="s">
        <v>29</v>
      </c>
      <c r="F1" s="49"/>
      <c r="G1" s="48" t="s">
        <v>32</v>
      </c>
      <c r="H1" s="76"/>
      <c r="I1" s="77"/>
      <c r="J1" s="76"/>
      <c r="K1" s="77"/>
      <c r="L1" s="76"/>
    </row>
    <row r="2" spans="1:12" ht="38.25">
      <c r="A2" s="45" t="s">
        <v>20</v>
      </c>
      <c r="B2" s="49"/>
      <c r="C2" s="45" t="s">
        <v>24</v>
      </c>
      <c r="D2" s="47"/>
      <c r="E2" s="45" t="s">
        <v>30</v>
      </c>
      <c r="F2" s="49"/>
      <c r="G2" s="75" t="s">
        <v>34</v>
      </c>
      <c r="H2" s="76"/>
      <c r="I2" s="77"/>
      <c r="J2" s="76"/>
      <c r="K2" s="77"/>
      <c r="L2" s="76"/>
    </row>
    <row r="3" spans="1:12" ht="38.25">
      <c r="A3" s="45" t="s">
        <v>21</v>
      </c>
      <c r="B3" s="49"/>
      <c r="C3" s="45" t="s">
        <v>27</v>
      </c>
      <c r="D3" s="47"/>
      <c r="E3" s="45" t="s">
        <v>33</v>
      </c>
      <c r="F3" s="53"/>
      <c r="G3" s="48"/>
      <c r="H3" s="76"/>
      <c r="I3" s="77"/>
      <c r="J3" s="76"/>
      <c r="K3" s="77"/>
      <c r="L3" s="76"/>
    </row>
    <row r="4" spans="1:12" ht="38.25">
      <c r="A4" s="46" t="s">
        <v>22</v>
      </c>
      <c r="B4" s="54"/>
      <c r="C4" s="45" t="s">
        <v>28</v>
      </c>
      <c r="D4" s="47"/>
      <c r="E4" s="45" t="s">
        <v>31</v>
      </c>
      <c r="F4" s="54"/>
      <c r="G4" s="48"/>
      <c r="H4" s="76"/>
      <c r="I4" s="78"/>
      <c r="J4" s="79"/>
      <c r="K4" s="78"/>
      <c r="L4" s="79"/>
    </row>
    <row r="6" spans="1:12" ht="26.25">
      <c r="A6" s="229" t="s">
        <v>287</v>
      </c>
      <c r="F6" s="229" t="s">
        <v>288</v>
      </c>
      <c r="J6" s="229" t="s">
        <v>289</v>
      </c>
    </row>
    <row r="60" spans="6:9">
      <c r="F60" s="80"/>
      <c r="G60" s="81"/>
      <c r="H60" s="81"/>
      <c r="I60" s="81"/>
    </row>
    <row r="61" spans="6:9">
      <c r="F61" s="82"/>
      <c r="G61" s="722"/>
      <c r="H61" s="722"/>
      <c r="I61" s="722"/>
    </row>
    <row r="62" spans="6:9">
      <c r="F62" s="82"/>
      <c r="G62" s="722"/>
      <c r="H62" s="722"/>
      <c r="I62" s="722"/>
    </row>
    <row r="63" spans="6:9">
      <c r="F63" s="82"/>
      <c r="G63" s="722"/>
      <c r="H63" s="722"/>
      <c r="I63" s="722"/>
    </row>
    <row r="64" spans="6:9">
      <c r="F64" s="82"/>
      <c r="G64" s="722"/>
      <c r="H64" s="722"/>
      <c r="I64" s="722"/>
    </row>
    <row r="65" spans="6:9">
      <c r="F65" s="82"/>
      <c r="G65" s="722"/>
      <c r="H65" s="722"/>
      <c r="I65" s="722"/>
    </row>
    <row r="66" spans="6:9">
      <c r="F66" s="82"/>
      <c r="G66" s="722"/>
      <c r="H66" s="722"/>
      <c r="I66" s="722"/>
    </row>
    <row r="67" spans="6:9">
      <c r="F67" s="82"/>
      <c r="G67" s="228"/>
      <c r="H67" s="82"/>
      <c r="I67" s="82"/>
    </row>
    <row r="68" spans="6:9">
      <c r="F68" s="82"/>
      <c r="G68" s="722"/>
      <c r="H68" s="722"/>
      <c r="I68" s="722"/>
    </row>
    <row r="69" spans="6:9">
      <c r="F69" s="82"/>
      <c r="G69" s="722"/>
      <c r="H69" s="722"/>
      <c r="I69" s="722"/>
    </row>
    <row r="70" spans="6:9">
      <c r="F70" s="82"/>
      <c r="G70" s="722"/>
      <c r="H70" s="722"/>
      <c r="I70" s="722"/>
    </row>
    <row r="71" spans="6:9">
      <c r="F71" s="82"/>
      <c r="G71" s="722"/>
      <c r="H71" s="722"/>
      <c r="I71" s="722"/>
    </row>
    <row r="72" spans="6:9">
      <c r="F72" s="82"/>
      <c r="G72" s="722"/>
      <c r="H72" s="722"/>
      <c r="I72" s="722"/>
    </row>
    <row r="73" spans="6:9">
      <c r="F73" s="82"/>
      <c r="G73" s="722"/>
      <c r="H73" s="722"/>
      <c r="I73" s="722"/>
    </row>
    <row r="74" spans="6:9">
      <c r="F74" s="82"/>
      <c r="G74" s="722"/>
      <c r="H74" s="722"/>
      <c r="I74" s="722"/>
    </row>
    <row r="75" spans="6:9">
      <c r="F75" s="82"/>
      <c r="G75" s="722"/>
      <c r="H75" s="722"/>
      <c r="I75" s="722"/>
    </row>
    <row r="76" spans="6:9">
      <c r="F76" s="82"/>
      <c r="G76" s="722"/>
      <c r="H76" s="722"/>
      <c r="I76" s="722"/>
    </row>
    <row r="77" spans="6:9">
      <c r="F77" s="82"/>
      <c r="G77" s="722"/>
      <c r="H77" s="722"/>
      <c r="I77" s="722"/>
    </row>
    <row r="78" spans="6:9">
      <c r="F78" s="82"/>
      <c r="G78" s="722"/>
      <c r="H78" s="722"/>
      <c r="I78" s="722"/>
    </row>
    <row r="79" spans="6:9">
      <c r="F79" s="82"/>
      <c r="G79" s="722"/>
      <c r="H79" s="722"/>
      <c r="I79" s="722"/>
    </row>
    <row r="80" spans="6:9">
      <c r="F80" s="81"/>
      <c r="G80" s="81"/>
      <c r="H80" s="81"/>
      <c r="I80" s="81"/>
    </row>
  </sheetData>
  <mergeCells count="18">
    <mergeCell ref="G66:I66"/>
    <mergeCell ref="G61:I61"/>
    <mergeCell ref="G62:I62"/>
    <mergeCell ref="G63:I63"/>
    <mergeCell ref="G64:I64"/>
    <mergeCell ref="G65:I65"/>
    <mergeCell ref="G79:I79"/>
    <mergeCell ref="G68:I68"/>
    <mergeCell ref="G69:I69"/>
    <mergeCell ref="G70:I70"/>
    <mergeCell ref="G71:I71"/>
    <mergeCell ref="G72:I72"/>
    <mergeCell ref="G73:I73"/>
    <mergeCell ref="G74:I74"/>
    <mergeCell ref="G75:I75"/>
    <mergeCell ref="G76:I76"/>
    <mergeCell ref="G77:I77"/>
    <mergeCell ref="G78:I7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9"/>
  <sheetViews>
    <sheetView topLeftCell="F50" zoomScale="80" zoomScaleNormal="80" zoomScalePageLayoutView="80" workbookViewId="0">
      <selection activeCell="N58" sqref="N58"/>
    </sheetView>
  </sheetViews>
  <sheetFormatPr defaultColWidth="10.5703125" defaultRowHeight="15"/>
  <cols>
    <col min="1" max="1" width="23" customWidth="1"/>
    <col min="2" max="2" width="14" customWidth="1"/>
    <col min="3" max="3" width="27.5703125" customWidth="1"/>
    <col min="4" max="4" width="25.5703125" customWidth="1"/>
    <col min="5" max="5" width="26.5703125" customWidth="1"/>
    <col min="6" max="6" width="31" customWidth="1"/>
    <col min="7" max="7" width="25.5703125" customWidth="1"/>
    <col min="8" max="8" width="28.42578125" customWidth="1"/>
    <col min="9" max="9" width="23.42578125" customWidth="1"/>
    <col min="10" max="10" width="26.42578125" customWidth="1"/>
    <col min="11" max="11" width="20.5703125" customWidth="1"/>
    <col min="12" max="12" width="28.42578125" customWidth="1"/>
  </cols>
  <sheetData>
    <row r="1" spans="1:12" ht="51">
      <c r="A1" s="45" t="s">
        <v>309</v>
      </c>
      <c r="B1" s="49"/>
      <c r="C1" s="46" t="s">
        <v>23</v>
      </c>
      <c r="D1" s="47"/>
      <c r="E1" s="45" t="s">
        <v>29</v>
      </c>
      <c r="F1" s="49"/>
      <c r="G1" s="48" t="s">
        <v>32</v>
      </c>
      <c r="H1" s="49"/>
      <c r="I1" s="231"/>
      <c r="J1" s="232"/>
      <c r="K1" s="231"/>
      <c r="L1" s="232"/>
    </row>
    <row r="2" spans="1:12" ht="38.25">
      <c r="A2" s="45" t="s">
        <v>20</v>
      </c>
      <c r="B2" s="49"/>
      <c r="C2" s="45" t="s">
        <v>24</v>
      </c>
      <c r="D2" s="47"/>
      <c r="E2" s="45" t="s">
        <v>30</v>
      </c>
      <c r="F2" s="49"/>
      <c r="G2" s="75" t="s">
        <v>34</v>
      </c>
      <c r="H2" s="49"/>
      <c r="I2" s="231"/>
      <c r="J2" s="232"/>
      <c r="K2" s="231"/>
      <c r="L2" s="232"/>
    </row>
    <row r="3" spans="1:12" ht="25.5">
      <c r="A3" s="45" t="s">
        <v>21</v>
      </c>
      <c r="B3" s="49"/>
      <c r="C3" s="45" t="s">
        <v>27</v>
      </c>
      <c r="D3" s="47"/>
      <c r="E3" s="45" t="s">
        <v>33</v>
      </c>
      <c r="F3" s="53"/>
      <c r="G3" s="231"/>
      <c r="H3" s="231"/>
      <c r="I3" s="231"/>
      <c r="J3" s="232"/>
      <c r="K3" s="231"/>
      <c r="L3" s="232"/>
    </row>
    <row r="4" spans="1:12" ht="38.25">
      <c r="A4" s="46" t="s">
        <v>22</v>
      </c>
      <c r="B4" s="54"/>
      <c r="C4" s="45" t="s">
        <v>28</v>
      </c>
      <c r="D4" s="47"/>
      <c r="E4" s="45" t="s">
        <v>31</v>
      </c>
      <c r="F4" s="54"/>
      <c r="G4" s="231"/>
      <c r="H4" s="231"/>
      <c r="I4" s="233"/>
      <c r="J4" s="234"/>
      <c r="K4" s="233"/>
      <c r="L4" s="234"/>
    </row>
    <row r="6" spans="1:12" ht="26.25">
      <c r="A6" s="235" t="s">
        <v>287</v>
      </c>
      <c r="F6" s="235" t="s">
        <v>288</v>
      </c>
      <c r="J6" s="235" t="s">
        <v>289</v>
      </c>
    </row>
    <row r="57" spans="6:14">
      <c r="N57" s="43"/>
    </row>
    <row r="60" spans="6:14">
      <c r="F60" s="43"/>
    </row>
    <row r="61" spans="6:14">
      <c r="F61" s="236"/>
      <c r="G61" s="723"/>
      <c r="H61" s="723"/>
      <c r="I61" s="723"/>
    </row>
    <row r="62" spans="6:14">
      <c r="F62" s="236"/>
      <c r="G62" s="723"/>
      <c r="H62" s="723"/>
      <c r="I62" s="723"/>
    </row>
    <row r="63" spans="6:14">
      <c r="F63" s="236"/>
      <c r="G63" s="723"/>
      <c r="H63" s="723"/>
      <c r="I63" s="723"/>
    </row>
    <row r="64" spans="6:14">
      <c r="F64" s="236"/>
      <c r="G64" s="723"/>
      <c r="H64" s="723"/>
      <c r="I64" s="723"/>
    </row>
    <row r="65" spans="6:9">
      <c r="F65" s="236"/>
      <c r="G65" s="723"/>
      <c r="H65" s="723"/>
      <c r="I65" s="723"/>
    </row>
    <row r="66" spans="6:9">
      <c r="F66" s="236"/>
      <c r="G66" s="723"/>
      <c r="H66" s="723"/>
      <c r="I66" s="723"/>
    </row>
    <row r="67" spans="6:9">
      <c r="F67" s="236"/>
      <c r="G67" s="230"/>
      <c r="H67" s="236"/>
      <c r="I67" s="236"/>
    </row>
    <row r="68" spans="6:9">
      <c r="F68" s="236"/>
      <c r="G68" s="723"/>
      <c r="H68" s="723"/>
      <c r="I68" s="723"/>
    </row>
    <row r="69" spans="6:9">
      <c r="F69" s="236"/>
      <c r="G69" s="723"/>
      <c r="H69" s="723"/>
      <c r="I69" s="723"/>
    </row>
    <row r="70" spans="6:9">
      <c r="F70" s="236"/>
      <c r="G70" s="723"/>
      <c r="H70" s="723"/>
      <c r="I70" s="723"/>
    </row>
    <row r="71" spans="6:9">
      <c r="F71" s="236"/>
      <c r="G71" s="723"/>
      <c r="H71" s="723"/>
      <c r="I71" s="723"/>
    </row>
    <row r="72" spans="6:9">
      <c r="F72" s="236"/>
      <c r="G72" s="723"/>
      <c r="H72" s="723"/>
      <c r="I72" s="723"/>
    </row>
    <row r="73" spans="6:9">
      <c r="F73" s="236"/>
      <c r="G73" s="723"/>
      <c r="H73" s="723"/>
      <c r="I73" s="723"/>
    </row>
    <row r="74" spans="6:9">
      <c r="F74" s="236"/>
      <c r="G74" s="723"/>
      <c r="H74" s="723"/>
      <c r="I74" s="723"/>
    </row>
    <row r="75" spans="6:9">
      <c r="F75" s="236"/>
      <c r="G75" s="723"/>
      <c r="H75" s="723"/>
      <c r="I75" s="723"/>
    </row>
    <row r="76" spans="6:9">
      <c r="F76" s="236"/>
      <c r="G76" s="723"/>
      <c r="H76" s="723"/>
      <c r="I76" s="723"/>
    </row>
    <row r="77" spans="6:9">
      <c r="F77" s="236"/>
      <c r="G77" s="723"/>
      <c r="H77" s="723"/>
      <c r="I77" s="723"/>
    </row>
    <row r="78" spans="6:9">
      <c r="F78" s="236"/>
      <c r="G78" s="723"/>
      <c r="H78" s="723"/>
      <c r="I78" s="723"/>
    </row>
    <row r="79" spans="6:9">
      <c r="F79" s="236"/>
      <c r="G79" s="723"/>
      <c r="H79" s="723"/>
      <c r="I79" s="723"/>
    </row>
  </sheetData>
  <mergeCells count="18">
    <mergeCell ref="G78:I78"/>
    <mergeCell ref="G79:I79"/>
    <mergeCell ref="G71:I71"/>
    <mergeCell ref="G72:I72"/>
    <mergeCell ref="G73:I73"/>
    <mergeCell ref="G74:I74"/>
    <mergeCell ref="G75:I75"/>
    <mergeCell ref="G76:I76"/>
    <mergeCell ref="G61:I61"/>
    <mergeCell ref="G62:I62"/>
    <mergeCell ref="G63:I63"/>
    <mergeCell ref="G70:I70"/>
    <mergeCell ref="G77:I77"/>
    <mergeCell ref="G64:I64"/>
    <mergeCell ref="G65:I65"/>
    <mergeCell ref="G66:I66"/>
    <mergeCell ref="G68:I68"/>
    <mergeCell ref="G69:I6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3"/>
  <sheetViews>
    <sheetView topLeftCell="I1" zoomScale="75" zoomScaleNormal="75" zoomScalePageLayoutView="80" workbookViewId="0">
      <pane ySplit="8" topLeftCell="A18" activePane="bottomLeft" state="frozen"/>
      <selection activeCell="E1" sqref="E1"/>
      <selection pane="bottomLeft" activeCell="O33" sqref="O33"/>
    </sheetView>
  </sheetViews>
  <sheetFormatPr defaultColWidth="11.42578125" defaultRowHeight="15"/>
  <cols>
    <col min="1" max="1" width="23.42578125" style="2" customWidth="1"/>
    <col min="2" max="2" width="21.42578125" style="2" customWidth="1"/>
    <col min="3" max="3" width="22.42578125" style="2" customWidth="1"/>
    <col min="4" max="4" width="20.5703125" style="2" bestFit="1" customWidth="1"/>
    <col min="5" max="5" width="32.5703125" style="1" customWidth="1"/>
    <col min="6" max="7" width="21.140625" style="1" customWidth="1"/>
    <col min="8" max="8" width="6.140625" style="31" customWidth="1"/>
    <col min="9" max="9" width="32.42578125" style="1" customWidth="1"/>
    <col min="10" max="11" width="22.5703125" style="2" customWidth="1"/>
    <col min="12" max="12" width="22.5703125" style="83" customWidth="1"/>
    <col min="13" max="13" width="28.140625" style="83" bestFit="1" customWidth="1"/>
    <col min="14" max="14" width="39.42578125" style="2" customWidth="1"/>
    <col min="15" max="15" width="25.5703125" style="2" customWidth="1"/>
    <col min="16" max="16" width="5.42578125" style="161" customWidth="1"/>
    <col min="17" max="17" width="30" style="1" customWidth="1"/>
    <col min="18" max="18" width="26.42578125" style="2" customWidth="1"/>
    <col min="19" max="19" width="22" style="30" customWidth="1"/>
    <col min="20" max="20" width="26.42578125" style="1" customWidth="1"/>
    <col min="21" max="21" width="28.42578125" style="1" customWidth="1"/>
    <col min="22" max="22" width="27.42578125" style="1" customWidth="1"/>
    <col min="23" max="23" width="37.42578125" style="1" customWidth="1"/>
    <col min="24" max="24" width="21.42578125" style="1" customWidth="1"/>
    <col min="25" max="25" width="22.42578125" style="1" customWidth="1"/>
    <col min="26" max="26" width="20.140625" style="1" customWidth="1"/>
    <col min="27" max="27" width="23.42578125" style="1" customWidth="1"/>
    <col min="28" max="28" width="15.140625" style="1" customWidth="1"/>
    <col min="29" max="29" width="15.42578125" style="2" customWidth="1"/>
    <col min="30" max="30" width="18" style="1" customWidth="1"/>
    <col min="31" max="31" width="23.42578125" style="1" customWidth="1"/>
    <col min="32" max="32" width="26.5703125" style="1" bestFit="1" customWidth="1"/>
    <col min="33" max="33" width="38.5703125" style="1" bestFit="1" customWidth="1"/>
    <col min="34" max="34" width="11.42578125" style="1"/>
    <col min="35" max="35" width="27.5703125" style="1" customWidth="1"/>
    <col min="36" max="16384" width="11.42578125" style="1"/>
  </cols>
  <sheetData>
    <row r="1" spans="1:32" ht="21">
      <c r="A1" s="155" t="s">
        <v>253</v>
      </c>
      <c r="B1" s="103"/>
      <c r="C1" s="162"/>
      <c r="D1" s="162"/>
      <c r="E1" s="31"/>
      <c r="F1" s="163"/>
      <c r="G1" s="31"/>
      <c r="I1" s="162"/>
      <c r="J1" s="31"/>
      <c r="K1" s="31"/>
      <c r="L1" s="163"/>
      <c r="M1" s="165"/>
      <c r="N1" s="161"/>
    </row>
    <row r="2" spans="1:32" s="31" customFormat="1" ht="21">
      <c r="A2" s="164"/>
      <c r="B2" s="30"/>
      <c r="C2" s="162"/>
      <c r="D2" s="162"/>
      <c r="F2" s="163"/>
      <c r="I2" s="162"/>
      <c r="L2" s="163"/>
      <c r="N2" s="30"/>
      <c r="O2" s="30"/>
      <c r="P2" s="30"/>
      <c r="R2" s="30"/>
      <c r="S2" s="30"/>
      <c r="AC2" s="30"/>
    </row>
    <row r="3" spans="1:32" s="31" customFormat="1" ht="21">
      <c r="A3" s="164"/>
      <c r="B3" s="30"/>
      <c r="C3" s="162"/>
      <c r="D3" s="162"/>
      <c r="F3" s="163"/>
      <c r="I3" s="162"/>
      <c r="L3" s="163"/>
      <c r="N3" s="30"/>
      <c r="O3" s="30"/>
      <c r="P3" s="30"/>
      <c r="R3" s="30"/>
      <c r="S3" s="30"/>
      <c r="AC3" s="30"/>
    </row>
    <row r="4" spans="1:32" s="31" customFormat="1" ht="21">
      <c r="A4" s="164"/>
      <c r="B4" s="30"/>
      <c r="C4" s="162"/>
      <c r="D4" s="162"/>
      <c r="F4" s="163"/>
      <c r="I4" s="162"/>
      <c r="L4" s="163"/>
      <c r="N4" s="30"/>
      <c r="O4" s="30"/>
      <c r="P4" s="30"/>
      <c r="R4" s="30"/>
      <c r="S4" s="30"/>
      <c r="AC4" s="30"/>
    </row>
    <row r="5" spans="1:32" s="31" customFormat="1" ht="21">
      <c r="A5" s="164"/>
      <c r="B5" s="30"/>
      <c r="C5" s="162"/>
      <c r="D5" s="162"/>
      <c r="F5" s="163"/>
      <c r="I5" s="162"/>
      <c r="L5" s="163"/>
      <c r="N5" s="30"/>
      <c r="O5" s="30"/>
      <c r="P5" s="30"/>
      <c r="R5" s="30"/>
      <c r="S5" s="30"/>
      <c r="AC5" s="30"/>
    </row>
    <row r="6" spans="1:32" s="31" customFormat="1" ht="21">
      <c r="A6" s="164"/>
      <c r="B6" s="30"/>
      <c r="C6" s="162"/>
      <c r="D6" s="162"/>
      <c r="F6" s="163"/>
      <c r="I6" s="162"/>
      <c r="L6" s="163"/>
      <c r="N6" s="30"/>
      <c r="O6" s="30"/>
      <c r="P6" s="30"/>
      <c r="R6" s="30"/>
      <c r="S6" s="30"/>
      <c r="AC6" s="30"/>
    </row>
    <row r="7" spans="1:32" s="31" customFormat="1" ht="21">
      <c r="A7" s="164"/>
      <c r="B7" s="30"/>
      <c r="C7" s="162"/>
      <c r="D7" s="162"/>
      <c r="F7" s="163"/>
      <c r="I7" s="162"/>
      <c r="L7" s="163"/>
      <c r="N7" s="30"/>
      <c r="O7" s="30"/>
      <c r="P7" s="30"/>
      <c r="R7" s="30"/>
      <c r="S7" s="30"/>
      <c r="AC7" s="30"/>
    </row>
    <row r="8" spans="1:32" s="51" customFormat="1" ht="27.6" customHeight="1">
      <c r="A8" s="156"/>
      <c r="B8" s="156"/>
      <c r="C8" s="157"/>
      <c r="D8" s="156"/>
      <c r="E8" s="156"/>
      <c r="F8" s="156"/>
      <c r="G8" s="156"/>
      <c r="H8" s="156"/>
      <c r="I8" s="157"/>
      <c r="J8" s="158"/>
      <c r="K8" s="158"/>
      <c r="M8" s="156"/>
      <c r="N8" s="77"/>
      <c r="O8" s="2"/>
      <c r="P8" s="161"/>
      <c r="Q8" s="157"/>
      <c r="R8" s="77"/>
      <c r="S8" s="77"/>
      <c r="T8" s="156"/>
      <c r="U8" s="156"/>
      <c r="V8" s="178"/>
      <c r="W8" s="157"/>
      <c r="X8" s="77"/>
      <c r="Y8" s="156"/>
      <c r="Z8" s="156"/>
      <c r="AA8" s="156"/>
      <c r="AB8" s="77"/>
      <c r="AC8" s="77"/>
      <c r="AD8" s="77"/>
      <c r="AE8" s="77"/>
      <c r="AF8" s="178"/>
    </row>
    <row r="9" spans="1:32" s="51" customFormat="1" ht="15.75" customHeight="1">
      <c r="A9" s="154"/>
      <c r="B9" s="157"/>
      <c r="C9" s="157"/>
      <c r="D9" s="156"/>
      <c r="E9" s="156"/>
      <c r="F9" s="156"/>
      <c r="G9" s="156"/>
      <c r="H9" s="156"/>
      <c r="I9" s="157"/>
      <c r="J9" s="158"/>
      <c r="K9" s="158"/>
      <c r="M9" s="156"/>
      <c r="N9" s="77"/>
      <c r="O9" s="2"/>
      <c r="P9" s="161"/>
      <c r="Q9" s="156"/>
      <c r="R9" s="76"/>
      <c r="S9" s="76"/>
      <c r="T9" s="157"/>
      <c r="U9" s="157"/>
      <c r="V9" s="178"/>
      <c r="W9" s="156"/>
      <c r="X9" s="76"/>
      <c r="Y9" s="157"/>
      <c r="Z9" s="180"/>
      <c r="AA9" s="157"/>
      <c r="AB9" s="76"/>
      <c r="AC9" s="157"/>
      <c r="AD9" s="180"/>
      <c r="AE9" s="200"/>
      <c r="AF9" s="178"/>
    </row>
    <row r="10" spans="1:32" s="51" customFormat="1" ht="15.75" customHeight="1">
      <c r="A10" s="156"/>
      <c r="B10" s="157"/>
      <c r="C10" s="156"/>
      <c r="D10" s="156"/>
      <c r="E10" s="154"/>
      <c r="F10" s="154"/>
      <c r="G10" s="154"/>
      <c r="H10" s="154"/>
      <c r="I10" s="159"/>
      <c r="J10" s="160"/>
      <c r="K10" s="160"/>
      <c r="M10" s="154"/>
      <c r="N10" s="77"/>
      <c r="O10" s="2"/>
      <c r="P10" s="161"/>
      <c r="Q10" s="156"/>
      <c r="R10" s="76"/>
      <c r="S10" s="76"/>
      <c r="T10" s="157"/>
      <c r="U10" s="157"/>
      <c r="V10" s="178"/>
      <c r="W10" s="156"/>
      <c r="X10" s="76"/>
      <c r="Y10" s="157"/>
      <c r="Z10" s="180"/>
      <c r="AA10" s="157"/>
      <c r="AB10" s="76"/>
      <c r="AC10" s="157"/>
      <c r="AD10" s="180"/>
      <c r="AE10" s="200"/>
      <c r="AF10" s="178"/>
    </row>
    <row r="11" spans="1:32" s="153" customFormat="1" ht="22.5" customHeight="1">
      <c r="A11" s="211" t="s">
        <v>255</v>
      </c>
      <c r="B11" s="45" t="s">
        <v>256</v>
      </c>
      <c r="C11" s="50" t="s">
        <v>257</v>
      </c>
      <c r="D11" s="50" t="s">
        <v>268</v>
      </c>
      <c r="E11" s="50" t="s">
        <v>267</v>
      </c>
      <c r="F11" s="156"/>
      <c r="G11" s="154"/>
      <c r="H11" s="154"/>
      <c r="I11" s="215" t="s">
        <v>258</v>
      </c>
      <c r="J11" s="45" t="s">
        <v>260</v>
      </c>
      <c r="K11" s="45" t="s">
        <v>263</v>
      </c>
      <c r="L11" s="50" t="s">
        <v>261</v>
      </c>
      <c r="M11" s="50" t="s">
        <v>262</v>
      </c>
      <c r="N11" s="156"/>
      <c r="O11" s="77"/>
      <c r="P11" s="77"/>
      <c r="Q11" s="209" t="s">
        <v>264</v>
      </c>
      <c r="R11" s="45" t="s">
        <v>265</v>
      </c>
      <c r="S11" s="45" t="s">
        <v>271</v>
      </c>
      <c r="T11" s="50" t="s">
        <v>266</v>
      </c>
      <c r="U11" s="157"/>
      <c r="V11" s="178"/>
      <c r="W11" s="156"/>
      <c r="X11" s="76"/>
      <c r="Y11" s="157"/>
      <c r="Z11" s="180"/>
      <c r="AA11" s="157"/>
      <c r="AB11" s="76"/>
      <c r="AC11" s="157"/>
      <c r="AD11" s="180"/>
      <c r="AE11" s="200"/>
      <c r="AF11" s="178"/>
    </row>
    <row r="12" spans="1:32" s="153" customFormat="1" ht="15.75" customHeight="1">
      <c r="A12" s="50" t="s">
        <v>2</v>
      </c>
      <c r="B12" s="52">
        <f>G46</f>
        <v>0</v>
      </c>
      <c r="C12" s="212"/>
      <c r="D12" s="84" t="e">
        <f>E12/C12</f>
        <v>#DIV/0!</v>
      </c>
      <c r="E12" s="213">
        <f>(C12-B12)*(100/121)</f>
        <v>0</v>
      </c>
      <c r="F12" s="157"/>
      <c r="G12" s="154"/>
      <c r="H12" s="154"/>
      <c r="I12" s="50" t="s">
        <v>2</v>
      </c>
      <c r="J12" s="52">
        <f>J46</f>
        <v>0</v>
      </c>
      <c r="K12" s="88"/>
      <c r="L12" s="84" t="e">
        <f>M12/K12</f>
        <v>#DIV/0!</v>
      </c>
      <c r="M12" s="216">
        <f>K12-J12</f>
        <v>0</v>
      </c>
      <c r="N12" s="157"/>
      <c r="O12" s="76"/>
      <c r="P12" s="76"/>
      <c r="Q12" s="50" t="s">
        <v>2</v>
      </c>
      <c r="R12" s="203">
        <f>M12*(21/122)</f>
        <v>0</v>
      </c>
      <c r="S12" s="203">
        <f>M12-R12</f>
        <v>0</v>
      </c>
      <c r="T12" s="84" t="e">
        <f>S12/K12</f>
        <v>#DIV/0!</v>
      </c>
      <c r="U12" s="157"/>
      <c r="V12" s="178"/>
      <c r="W12" s="156"/>
      <c r="X12" s="76"/>
      <c r="Y12" s="157"/>
      <c r="Z12" s="180"/>
      <c r="AA12" s="157"/>
      <c r="AB12" s="76"/>
      <c r="AC12" s="157"/>
      <c r="AD12" s="180"/>
      <c r="AE12" s="200"/>
      <c r="AF12" s="178"/>
    </row>
    <row r="13" spans="1:32" s="153" customFormat="1" ht="15.75" customHeight="1">
      <c r="A13" s="50" t="s">
        <v>3</v>
      </c>
      <c r="B13" s="88"/>
      <c r="C13" s="212"/>
      <c r="D13" s="84" t="e">
        <f t="shared" ref="D13" si="0">E13/C13</f>
        <v>#DIV/0!</v>
      </c>
      <c r="E13" s="213">
        <f>(C13-B13)*(100/121)</f>
        <v>0</v>
      </c>
      <c r="F13" s="157"/>
      <c r="G13" s="154"/>
      <c r="H13" s="154"/>
      <c r="I13" s="50" t="s">
        <v>3</v>
      </c>
      <c r="J13" s="88"/>
      <c r="K13" s="88"/>
      <c r="L13" s="84" t="e">
        <f t="shared" ref="L13:L14" si="1">M13/K13</f>
        <v>#DIV/0!</v>
      </c>
      <c r="M13" s="216">
        <f>K13-J13</f>
        <v>0</v>
      </c>
      <c r="N13" s="157"/>
      <c r="O13" s="76"/>
      <c r="P13" s="76"/>
      <c r="Q13" s="50" t="s">
        <v>3</v>
      </c>
      <c r="R13" s="203">
        <f t="shared" ref="R13:R14" si="2">M13*(21/122)</f>
        <v>0</v>
      </c>
      <c r="S13" s="203">
        <f>M13-R13</f>
        <v>0</v>
      </c>
      <c r="T13" s="84" t="e">
        <f>S13/K13</f>
        <v>#DIV/0!</v>
      </c>
      <c r="U13" s="157"/>
      <c r="V13" s="178"/>
      <c r="W13" s="156"/>
      <c r="X13" s="76"/>
      <c r="Y13" s="157"/>
      <c r="Z13" s="180"/>
      <c r="AA13" s="157"/>
      <c r="AB13" s="76"/>
      <c r="AC13" s="157"/>
      <c r="AD13" s="180"/>
      <c r="AE13" s="200"/>
      <c r="AF13" s="178"/>
    </row>
    <row r="14" spans="1:32" s="51" customFormat="1" ht="23.25" customHeight="1">
      <c r="A14" s="50" t="s">
        <v>1</v>
      </c>
      <c r="B14" s="52">
        <f>SUM(B12:B13)</f>
        <v>0</v>
      </c>
      <c r="C14" s="52">
        <f>SUM(C12:C13)</f>
        <v>0</v>
      </c>
      <c r="D14" s="214" t="e">
        <f>E14/C14</f>
        <v>#DIV/0!</v>
      </c>
      <c r="E14" s="213">
        <f>SUM(E12:E13)</f>
        <v>0</v>
      </c>
      <c r="F14" s="157"/>
      <c r="G14" s="102"/>
      <c r="H14" s="30"/>
      <c r="I14" s="50" t="s">
        <v>1</v>
      </c>
      <c r="J14" s="52">
        <f>J9+J10</f>
        <v>0</v>
      </c>
      <c r="K14" s="52">
        <f>SUM(K12:K13)</f>
        <v>0</v>
      </c>
      <c r="L14" s="84" t="e">
        <f t="shared" si="1"/>
        <v>#DIV/0!</v>
      </c>
      <c r="M14" s="217">
        <f>SUM(M12:M13)</f>
        <v>0</v>
      </c>
      <c r="N14" s="157"/>
      <c r="O14" s="76"/>
      <c r="P14" s="76"/>
      <c r="Q14" s="50" t="s">
        <v>1</v>
      </c>
      <c r="R14" s="203">
        <f t="shared" si="2"/>
        <v>0</v>
      </c>
      <c r="S14" s="206">
        <f>SUM(S12:S13)</f>
        <v>0</v>
      </c>
      <c r="T14" s="207" t="e">
        <f>S14/K14</f>
        <v>#DIV/0!</v>
      </c>
      <c r="U14" s="157"/>
      <c r="V14" s="178"/>
      <c r="W14" s="156"/>
      <c r="X14" s="76"/>
      <c r="Y14" s="76"/>
      <c r="Z14" s="180"/>
      <c r="AA14" s="157"/>
      <c r="AB14" s="76"/>
      <c r="AC14" s="157"/>
      <c r="AD14" s="180"/>
      <c r="AE14" s="200"/>
      <c r="AF14" s="178"/>
    </row>
    <row r="15" spans="1:32" s="153" customFormat="1" ht="18.75" customHeight="1" thickBot="1">
      <c r="A15" s="210"/>
      <c r="B15" s="179"/>
      <c r="C15" s="76"/>
      <c r="D15" s="76"/>
      <c r="E15" s="180"/>
      <c r="F15" s="157"/>
      <c r="G15" s="2"/>
      <c r="H15" s="30"/>
      <c r="I15" s="83"/>
      <c r="M15" s="78"/>
      <c r="N15" s="77"/>
      <c r="O15" s="2"/>
      <c r="P15" s="161"/>
      <c r="Q15" s="156"/>
      <c r="R15" s="76"/>
      <c r="S15" s="76"/>
      <c r="T15" s="76"/>
      <c r="U15" s="157"/>
      <c r="V15" s="178"/>
      <c r="W15" s="156"/>
      <c r="X15" s="76"/>
      <c r="Y15" s="76"/>
      <c r="Z15" s="180"/>
      <c r="AA15" s="157"/>
      <c r="AB15" s="76"/>
      <c r="AC15" s="157"/>
      <c r="AD15" s="180"/>
      <c r="AE15" s="200"/>
      <c r="AF15" s="178"/>
    </row>
    <row r="16" spans="1:32" ht="21.75" thickBot="1">
      <c r="A16" s="192" t="s">
        <v>252</v>
      </c>
      <c r="B16" s="193"/>
      <c r="C16" s="193"/>
      <c r="D16" s="193"/>
      <c r="E16" s="194"/>
      <c r="F16" s="194"/>
      <c r="G16" s="194"/>
      <c r="H16" s="30"/>
      <c r="I16" s="724" t="s">
        <v>254</v>
      </c>
      <c r="J16" s="725"/>
      <c r="K16" s="198"/>
      <c r="L16" s="171"/>
      <c r="M16" s="172"/>
      <c r="N16" s="173"/>
      <c r="O16" s="174"/>
      <c r="Q16" s="199" t="s">
        <v>259</v>
      </c>
      <c r="R16" s="197"/>
      <c r="S16" s="226" t="e">
        <f>C12/B12</f>
        <v>#DIV/0!</v>
      </c>
      <c r="T16" s="227" t="s">
        <v>282</v>
      </c>
      <c r="U16" s="10"/>
      <c r="V16" s="31"/>
      <c r="W16" s="31"/>
      <c r="X16" s="31"/>
      <c r="Y16" s="31"/>
      <c r="Z16" s="31"/>
      <c r="AA16" s="31"/>
      <c r="AB16" s="30"/>
      <c r="AC16" s="31"/>
      <c r="AD16" s="31"/>
      <c r="AE16" s="31"/>
      <c r="AF16" s="31"/>
    </row>
    <row r="17" spans="1:29" ht="84" customHeight="1">
      <c r="A17" s="219" t="s">
        <v>269</v>
      </c>
      <c r="B17" s="219" t="s">
        <v>270</v>
      </c>
      <c r="C17" s="220" t="s">
        <v>251</v>
      </c>
      <c r="D17" s="221" t="s">
        <v>249</v>
      </c>
      <c r="E17" s="222" t="s">
        <v>250</v>
      </c>
      <c r="F17" s="222" t="s">
        <v>245</v>
      </c>
      <c r="G17" s="223" t="s">
        <v>284</v>
      </c>
      <c r="H17" s="168"/>
      <c r="I17" s="224" t="s">
        <v>244</v>
      </c>
      <c r="J17" s="224" t="s">
        <v>283</v>
      </c>
      <c r="K17" s="225" t="s">
        <v>26</v>
      </c>
      <c r="L17" s="225" t="s">
        <v>120</v>
      </c>
      <c r="M17" s="225" t="s">
        <v>246</v>
      </c>
      <c r="N17" s="225" t="s">
        <v>247</v>
      </c>
      <c r="O17" s="223" t="s">
        <v>248</v>
      </c>
      <c r="P17" s="196"/>
      <c r="Q17" s="218" t="s">
        <v>285</v>
      </c>
      <c r="R17" s="152" t="s">
        <v>115</v>
      </c>
      <c r="S17" s="168"/>
      <c r="T17" s="168"/>
      <c r="U17" s="168"/>
      <c r="V17" s="11"/>
      <c r="W17" s="11"/>
      <c r="X17" s="11"/>
      <c r="Y17" s="11"/>
      <c r="AB17" s="2"/>
      <c r="AC17" s="1"/>
    </row>
    <row r="18" spans="1:29" ht="15.75">
      <c r="A18" s="181"/>
      <c r="B18" s="182"/>
      <c r="C18" s="183"/>
      <c r="D18" s="183"/>
      <c r="E18" s="184"/>
      <c r="F18" s="184"/>
      <c r="G18" s="185"/>
      <c r="H18" s="74"/>
      <c r="I18" s="166"/>
      <c r="J18" s="303"/>
      <c r="K18" s="195">
        <f t="shared" ref="K18:K20" si="3">G18-J18</f>
        <v>0</v>
      </c>
      <c r="L18" s="204"/>
      <c r="M18" s="204"/>
      <c r="N18" s="205"/>
      <c r="O18" s="205"/>
      <c r="P18" s="175"/>
      <c r="Q18" s="348" t="e">
        <f>G18*S$16</f>
        <v>#DIV/0!</v>
      </c>
      <c r="R18" s="3"/>
      <c r="T18" s="201"/>
      <c r="U18" s="31"/>
      <c r="V18" s="11"/>
      <c r="W18" s="11"/>
      <c r="X18" s="11"/>
      <c r="Y18" s="11"/>
      <c r="AB18" s="2"/>
      <c r="AC18" s="1"/>
    </row>
    <row r="19" spans="1:29" ht="15.75">
      <c r="A19" s="186"/>
      <c r="B19" s="186"/>
      <c r="C19" s="183"/>
      <c r="D19" s="183"/>
      <c r="E19" s="187"/>
      <c r="F19" s="187"/>
      <c r="G19" s="188"/>
      <c r="H19" s="74"/>
      <c r="I19" s="166"/>
      <c r="J19" s="303"/>
      <c r="K19" s="195">
        <f t="shared" si="3"/>
        <v>0</v>
      </c>
      <c r="L19" s="204"/>
      <c r="M19" s="204"/>
      <c r="N19" s="205"/>
      <c r="O19" s="205"/>
      <c r="P19" s="175"/>
      <c r="Q19" s="348" t="e">
        <f>G19*S$16</f>
        <v>#DIV/0!</v>
      </c>
      <c r="R19" s="3"/>
      <c r="T19" s="201"/>
      <c r="U19" s="31"/>
      <c r="V19" s="11"/>
      <c r="W19" s="11"/>
      <c r="X19" s="11"/>
      <c r="Y19" s="11"/>
      <c r="AB19" s="2"/>
      <c r="AC19" s="1"/>
    </row>
    <row r="20" spans="1:29" ht="15.75">
      <c r="A20" s="186"/>
      <c r="B20" s="182"/>
      <c r="C20" s="183"/>
      <c r="D20" s="183"/>
      <c r="E20" s="187"/>
      <c r="F20" s="187"/>
      <c r="G20" s="188"/>
      <c r="H20" s="74"/>
      <c r="I20" s="166"/>
      <c r="J20" s="303"/>
      <c r="K20" s="195">
        <f t="shared" si="3"/>
        <v>0</v>
      </c>
      <c r="L20" s="204"/>
      <c r="M20" s="204"/>
      <c r="N20" s="205"/>
      <c r="O20" s="205"/>
      <c r="P20" s="175"/>
      <c r="Q20" s="348" t="e">
        <f t="shared" ref="Q20:Q45" si="4">G20*S$16</f>
        <v>#DIV/0!</v>
      </c>
      <c r="R20" s="3"/>
      <c r="T20" s="201"/>
      <c r="U20" s="31"/>
      <c r="V20" s="11"/>
      <c r="W20" s="11"/>
      <c r="X20" s="11"/>
      <c r="Y20" s="11"/>
      <c r="AB20" s="2"/>
      <c r="AC20" s="1"/>
    </row>
    <row r="21" spans="1:29" ht="15.75">
      <c r="A21" s="186"/>
      <c r="B21" s="182"/>
      <c r="C21" s="183"/>
      <c r="D21" s="183"/>
      <c r="E21" s="187"/>
      <c r="F21" s="187"/>
      <c r="G21" s="188"/>
      <c r="H21" s="74"/>
      <c r="I21" s="166"/>
      <c r="J21" s="303"/>
      <c r="K21" s="195">
        <f t="shared" ref="K21:K45" si="5">G21-J21</f>
        <v>0</v>
      </c>
      <c r="L21" s="204"/>
      <c r="M21" s="204"/>
      <c r="N21" s="205"/>
      <c r="O21" s="205"/>
      <c r="P21" s="175"/>
      <c r="Q21" s="348" t="e">
        <f t="shared" si="4"/>
        <v>#DIV/0!</v>
      </c>
      <c r="R21" s="3"/>
      <c r="T21" s="201"/>
      <c r="U21" s="31"/>
      <c r="V21" s="11"/>
      <c r="W21" s="11"/>
      <c r="X21" s="11"/>
      <c r="Y21" s="11"/>
      <c r="AB21" s="2"/>
      <c r="AC21" s="1"/>
    </row>
    <row r="22" spans="1:29" ht="15.75">
      <c r="A22" s="186"/>
      <c r="B22" s="182"/>
      <c r="C22" s="183"/>
      <c r="D22" s="183"/>
      <c r="E22" s="187"/>
      <c r="F22" s="187"/>
      <c r="G22" s="188"/>
      <c r="H22" s="74"/>
      <c r="I22" s="167"/>
      <c r="J22" s="303"/>
      <c r="K22" s="195">
        <f t="shared" si="5"/>
        <v>0</v>
      </c>
      <c r="L22" s="204"/>
      <c r="M22" s="204"/>
      <c r="N22" s="205"/>
      <c r="O22" s="205"/>
      <c r="P22" s="175"/>
      <c r="Q22" s="348" t="e">
        <f t="shared" si="4"/>
        <v>#DIV/0!</v>
      </c>
      <c r="R22" s="3"/>
      <c r="T22" s="201"/>
      <c r="U22" s="31"/>
      <c r="V22" s="11"/>
      <c r="W22" s="11"/>
      <c r="X22" s="11"/>
      <c r="Y22" s="11"/>
      <c r="AB22" s="2"/>
      <c r="AC22" s="1"/>
    </row>
    <row r="23" spans="1:29" ht="15.75">
      <c r="A23" s="186"/>
      <c r="B23" s="182"/>
      <c r="C23" s="183"/>
      <c r="D23" s="183"/>
      <c r="E23" s="187"/>
      <c r="F23" s="187"/>
      <c r="G23" s="188"/>
      <c r="H23" s="74"/>
      <c r="I23" s="167"/>
      <c r="J23" s="303"/>
      <c r="K23" s="195">
        <f t="shared" si="5"/>
        <v>0</v>
      </c>
      <c r="L23" s="204"/>
      <c r="M23" s="204"/>
      <c r="N23" s="205"/>
      <c r="O23" s="205"/>
      <c r="P23" s="175"/>
      <c r="Q23" s="348" t="e">
        <f t="shared" si="4"/>
        <v>#DIV/0!</v>
      </c>
      <c r="R23" s="3"/>
      <c r="T23" s="201"/>
      <c r="U23" s="31"/>
      <c r="V23" s="11"/>
      <c r="W23" s="11"/>
      <c r="X23" s="11"/>
      <c r="Y23" s="11"/>
      <c r="AB23" s="2"/>
      <c r="AC23" s="1"/>
    </row>
    <row r="24" spans="1:29" ht="15.75">
      <c r="A24" s="186"/>
      <c r="B24" s="182"/>
      <c r="C24" s="183"/>
      <c r="D24" s="183"/>
      <c r="E24" s="187"/>
      <c r="F24" s="187"/>
      <c r="G24" s="188"/>
      <c r="H24" s="74"/>
      <c r="I24" s="167"/>
      <c r="J24" s="303"/>
      <c r="K24" s="195">
        <f t="shared" si="5"/>
        <v>0</v>
      </c>
      <c r="L24" s="204"/>
      <c r="M24" s="204"/>
      <c r="N24" s="205"/>
      <c r="O24" s="205"/>
      <c r="P24" s="175"/>
      <c r="Q24" s="348" t="e">
        <f t="shared" si="4"/>
        <v>#DIV/0!</v>
      </c>
      <c r="R24" s="3"/>
      <c r="T24" s="201"/>
      <c r="U24" s="31"/>
      <c r="V24" s="11"/>
      <c r="W24" s="11"/>
      <c r="X24" s="11"/>
      <c r="Y24" s="11"/>
      <c r="AB24" s="2"/>
      <c r="AC24" s="1"/>
    </row>
    <row r="25" spans="1:29" ht="15.75">
      <c r="A25" s="186"/>
      <c r="B25" s="182"/>
      <c r="C25" s="183"/>
      <c r="D25" s="183"/>
      <c r="E25" s="187"/>
      <c r="F25" s="187"/>
      <c r="G25" s="188"/>
      <c r="H25" s="74"/>
      <c r="I25" s="167"/>
      <c r="J25" s="303"/>
      <c r="K25" s="195">
        <f t="shared" si="5"/>
        <v>0</v>
      </c>
      <c r="L25" s="204"/>
      <c r="M25" s="204"/>
      <c r="N25" s="205"/>
      <c r="O25" s="205"/>
      <c r="P25" s="175"/>
      <c r="Q25" s="348" t="e">
        <f t="shared" si="4"/>
        <v>#DIV/0!</v>
      </c>
      <c r="R25" s="3"/>
      <c r="T25" s="201"/>
      <c r="U25" s="31"/>
      <c r="V25" s="11"/>
      <c r="W25" s="11"/>
      <c r="X25" s="11"/>
      <c r="Y25" s="11"/>
      <c r="AB25" s="2"/>
      <c r="AC25" s="1"/>
    </row>
    <row r="26" spans="1:29" ht="15.75">
      <c r="A26" s="186"/>
      <c r="B26" s="182"/>
      <c r="C26" s="183"/>
      <c r="D26" s="183"/>
      <c r="E26" s="187"/>
      <c r="F26" s="187"/>
      <c r="G26" s="188"/>
      <c r="H26" s="74"/>
      <c r="I26" s="167"/>
      <c r="J26" s="303"/>
      <c r="K26" s="195">
        <f t="shared" si="5"/>
        <v>0</v>
      </c>
      <c r="L26" s="204"/>
      <c r="M26" s="204"/>
      <c r="N26" s="205"/>
      <c r="O26" s="205"/>
      <c r="P26" s="175"/>
      <c r="Q26" s="348" t="e">
        <f t="shared" si="4"/>
        <v>#DIV/0!</v>
      </c>
      <c r="R26" s="3"/>
      <c r="T26" s="201"/>
      <c r="U26" s="31"/>
      <c r="V26" s="11"/>
      <c r="W26" s="11"/>
      <c r="X26" s="11"/>
      <c r="Y26" s="11"/>
      <c r="AB26" s="2"/>
      <c r="AC26" s="1"/>
    </row>
    <row r="27" spans="1:29" ht="15.75">
      <c r="A27" s="186"/>
      <c r="B27" s="182"/>
      <c r="C27" s="183"/>
      <c r="D27" s="183"/>
      <c r="E27" s="187"/>
      <c r="F27" s="187"/>
      <c r="G27" s="188"/>
      <c r="H27" s="74"/>
      <c r="I27" s="167"/>
      <c r="J27" s="303"/>
      <c r="K27" s="195">
        <f t="shared" si="5"/>
        <v>0</v>
      </c>
      <c r="L27" s="204"/>
      <c r="M27" s="204"/>
      <c r="N27" s="205"/>
      <c r="O27" s="205"/>
      <c r="P27" s="175"/>
      <c r="Q27" s="348" t="e">
        <f t="shared" si="4"/>
        <v>#DIV/0!</v>
      </c>
      <c r="R27" s="3"/>
      <c r="T27" s="201"/>
      <c r="U27" s="31"/>
      <c r="V27" s="11"/>
      <c r="W27" s="11"/>
      <c r="X27" s="11"/>
      <c r="Y27" s="11"/>
      <c r="AB27" s="2"/>
      <c r="AC27" s="1"/>
    </row>
    <row r="28" spans="1:29" ht="15.75">
      <c r="A28" s="186"/>
      <c r="B28" s="182"/>
      <c r="C28" s="183"/>
      <c r="D28" s="183"/>
      <c r="E28" s="187"/>
      <c r="F28" s="187"/>
      <c r="G28" s="188"/>
      <c r="H28" s="74"/>
      <c r="I28" s="167"/>
      <c r="J28" s="303"/>
      <c r="K28" s="195">
        <f t="shared" si="5"/>
        <v>0</v>
      </c>
      <c r="L28" s="204"/>
      <c r="M28" s="204"/>
      <c r="N28" s="205"/>
      <c r="O28" s="205"/>
      <c r="P28" s="175"/>
      <c r="Q28" s="348" t="e">
        <f t="shared" si="4"/>
        <v>#DIV/0!</v>
      </c>
      <c r="R28" s="3"/>
      <c r="T28" s="201"/>
      <c r="U28" s="31"/>
      <c r="V28" s="11"/>
      <c r="W28" s="11"/>
      <c r="X28" s="11"/>
      <c r="Y28" s="11"/>
      <c r="AB28" s="2"/>
      <c r="AC28" s="1"/>
    </row>
    <row r="29" spans="1:29" ht="15.75">
      <c r="A29" s="186"/>
      <c r="B29" s="182"/>
      <c r="C29" s="183"/>
      <c r="D29" s="183"/>
      <c r="E29" s="187"/>
      <c r="F29" s="187"/>
      <c r="G29" s="188"/>
      <c r="H29" s="74"/>
      <c r="I29" s="167"/>
      <c r="J29" s="303"/>
      <c r="K29" s="195">
        <f t="shared" si="5"/>
        <v>0</v>
      </c>
      <c r="L29" s="204"/>
      <c r="M29" s="204"/>
      <c r="N29" s="205"/>
      <c r="O29" s="205"/>
      <c r="P29" s="175"/>
      <c r="Q29" s="348" t="e">
        <f t="shared" si="4"/>
        <v>#DIV/0!</v>
      </c>
      <c r="R29" s="3"/>
      <c r="T29" s="201"/>
      <c r="U29" s="31"/>
      <c r="V29" s="11"/>
      <c r="W29" s="11"/>
      <c r="X29" s="11"/>
      <c r="Y29" s="11"/>
      <c r="AB29" s="2"/>
      <c r="AC29" s="1"/>
    </row>
    <row r="30" spans="1:29" ht="15.75">
      <c r="A30" s="186"/>
      <c r="B30" s="182"/>
      <c r="C30" s="183"/>
      <c r="D30" s="183"/>
      <c r="E30" s="187"/>
      <c r="F30" s="187"/>
      <c r="G30" s="188"/>
      <c r="H30" s="74"/>
      <c r="I30" s="167"/>
      <c r="J30" s="303"/>
      <c r="K30" s="195">
        <f t="shared" si="5"/>
        <v>0</v>
      </c>
      <c r="L30" s="204"/>
      <c r="M30" s="204"/>
      <c r="N30" s="205"/>
      <c r="O30" s="205"/>
      <c r="P30" s="175"/>
      <c r="Q30" s="348" t="e">
        <f t="shared" si="4"/>
        <v>#DIV/0!</v>
      </c>
      <c r="R30" s="3"/>
      <c r="T30" s="201"/>
      <c r="U30" s="31"/>
      <c r="V30" s="11"/>
      <c r="W30" s="11"/>
      <c r="X30" s="11"/>
      <c r="Y30" s="11"/>
      <c r="AB30" s="2"/>
      <c r="AC30" s="1"/>
    </row>
    <row r="31" spans="1:29" ht="15.75">
      <c r="A31" s="186"/>
      <c r="B31" s="182"/>
      <c r="C31" s="183"/>
      <c r="D31" s="183"/>
      <c r="E31" s="187"/>
      <c r="F31" s="187"/>
      <c r="G31" s="188"/>
      <c r="H31" s="74"/>
      <c r="I31" s="167"/>
      <c r="J31" s="303"/>
      <c r="K31" s="195">
        <f t="shared" si="5"/>
        <v>0</v>
      </c>
      <c r="L31" s="204"/>
      <c r="M31" s="204"/>
      <c r="N31" s="205"/>
      <c r="O31" s="205"/>
      <c r="P31" s="175"/>
      <c r="Q31" s="348" t="e">
        <f t="shared" si="4"/>
        <v>#DIV/0!</v>
      </c>
      <c r="R31" s="3"/>
      <c r="T31" s="201"/>
      <c r="U31" s="31"/>
      <c r="V31" s="11"/>
      <c r="W31" s="11"/>
      <c r="X31" s="11"/>
      <c r="Y31" s="11"/>
      <c r="AB31" s="2"/>
      <c r="AC31" s="1"/>
    </row>
    <row r="32" spans="1:29" ht="15.75">
      <c r="A32" s="186"/>
      <c r="B32" s="182"/>
      <c r="C32" s="183"/>
      <c r="D32" s="183"/>
      <c r="E32" s="187"/>
      <c r="F32" s="187"/>
      <c r="G32" s="188"/>
      <c r="H32" s="74"/>
      <c r="I32" s="167"/>
      <c r="J32" s="303"/>
      <c r="K32" s="195">
        <f t="shared" si="5"/>
        <v>0</v>
      </c>
      <c r="L32" s="204"/>
      <c r="M32" s="204"/>
      <c r="N32" s="205"/>
      <c r="O32" s="205"/>
      <c r="P32" s="175"/>
      <c r="Q32" s="348" t="e">
        <f t="shared" si="4"/>
        <v>#DIV/0!</v>
      </c>
      <c r="R32" s="3"/>
      <c r="T32" s="201"/>
      <c r="U32" s="31"/>
      <c r="V32" s="11"/>
      <c r="W32" s="11"/>
      <c r="X32" s="11"/>
      <c r="Y32" s="11"/>
      <c r="AB32" s="2"/>
      <c r="AC32" s="1"/>
    </row>
    <row r="33" spans="1:29" ht="15.75">
      <c r="A33" s="186"/>
      <c r="B33" s="182"/>
      <c r="C33" s="183"/>
      <c r="D33" s="183"/>
      <c r="E33" s="187"/>
      <c r="F33" s="187"/>
      <c r="G33" s="188"/>
      <c r="H33" s="74"/>
      <c r="I33" s="167"/>
      <c r="J33" s="303"/>
      <c r="K33" s="195">
        <f t="shared" si="5"/>
        <v>0</v>
      </c>
      <c r="L33" s="204"/>
      <c r="M33" s="204"/>
      <c r="N33" s="205"/>
      <c r="O33" s="205"/>
      <c r="P33" s="175"/>
      <c r="Q33" s="348" t="e">
        <f t="shared" si="4"/>
        <v>#DIV/0!</v>
      </c>
      <c r="R33" s="3"/>
      <c r="T33" s="201"/>
      <c r="U33" s="31"/>
      <c r="V33" s="11"/>
      <c r="W33" s="11"/>
      <c r="X33" s="11"/>
      <c r="Y33" s="11"/>
      <c r="AB33" s="2"/>
      <c r="AC33" s="1"/>
    </row>
    <row r="34" spans="1:29" ht="15.75">
      <c r="A34" s="186"/>
      <c r="B34" s="182"/>
      <c r="C34" s="183"/>
      <c r="D34" s="183"/>
      <c r="E34" s="187"/>
      <c r="F34" s="187"/>
      <c r="G34" s="188"/>
      <c r="H34" s="74"/>
      <c r="I34" s="167"/>
      <c r="J34" s="303"/>
      <c r="K34" s="195">
        <f t="shared" si="5"/>
        <v>0</v>
      </c>
      <c r="L34" s="204"/>
      <c r="M34" s="204"/>
      <c r="N34" s="205"/>
      <c r="O34" s="205"/>
      <c r="P34" s="175"/>
      <c r="Q34" s="348" t="e">
        <f t="shared" si="4"/>
        <v>#DIV/0!</v>
      </c>
      <c r="R34" s="3"/>
      <c r="T34" s="201"/>
      <c r="U34" s="31"/>
      <c r="V34" s="11"/>
      <c r="W34" s="11"/>
      <c r="X34" s="11"/>
      <c r="Y34" s="11"/>
      <c r="AB34" s="2"/>
      <c r="AC34" s="1"/>
    </row>
    <row r="35" spans="1:29" ht="15.75">
      <c r="A35" s="181"/>
      <c r="B35" s="189"/>
      <c r="C35" s="183"/>
      <c r="D35" s="183"/>
      <c r="E35" s="15"/>
      <c r="F35" s="15"/>
      <c r="G35" s="190"/>
      <c r="H35" s="169"/>
      <c r="I35" s="167"/>
      <c r="J35" s="303"/>
      <c r="K35" s="195">
        <f t="shared" si="5"/>
        <v>0</v>
      </c>
      <c r="L35" s="204"/>
      <c r="M35" s="204"/>
      <c r="N35" s="205"/>
      <c r="O35" s="205"/>
      <c r="P35" s="175"/>
      <c r="Q35" s="348" t="e">
        <f t="shared" si="4"/>
        <v>#DIV/0!</v>
      </c>
      <c r="R35" s="3"/>
      <c r="T35" s="201"/>
      <c r="U35" s="31"/>
      <c r="V35" s="11"/>
      <c r="W35" s="11"/>
      <c r="X35" s="11"/>
      <c r="Y35" s="11"/>
      <c r="AB35" s="2"/>
      <c r="AC35" s="1"/>
    </row>
    <row r="36" spans="1:29" ht="15.75">
      <c r="A36" s="181"/>
      <c r="B36" s="189"/>
      <c r="C36" s="183"/>
      <c r="D36" s="183"/>
      <c r="E36" s="15"/>
      <c r="F36" s="15"/>
      <c r="G36" s="190"/>
      <c r="H36" s="169"/>
      <c r="I36" s="167"/>
      <c r="J36" s="303"/>
      <c r="K36" s="195">
        <f t="shared" si="5"/>
        <v>0</v>
      </c>
      <c r="L36" s="204"/>
      <c r="M36" s="204"/>
      <c r="N36" s="205"/>
      <c r="O36" s="205"/>
      <c r="P36" s="175"/>
      <c r="Q36" s="348" t="e">
        <f t="shared" si="4"/>
        <v>#DIV/0!</v>
      </c>
      <c r="R36" s="3"/>
      <c r="T36" s="201"/>
      <c r="U36" s="31"/>
      <c r="V36" s="11"/>
      <c r="W36" s="11"/>
      <c r="X36" s="11"/>
      <c r="Y36" s="11"/>
      <c r="AB36" s="2"/>
      <c r="AC36" s="1"/>
    </row>
    <row r="37" spans="1:29" ht="15.75">
      <c r="A37" s="181"/>
      <c r="B37" s="189"/>
      <c r="C37" s="183"/>
      <c r="D37" s="183"/>
      <c r="E37" s="15"/>
      <c r="F37" s="15"/>
      <c r="G37" s="190"/>
      <c r="H37" s="169"/>
      <c r="I37" s="167"/>
      <c r="J37" s="303"/>
      <c r="K37" s="195">
        <f t="shared" si="5"/>
        <v>0</v>
      </c>
      <c r="L37" s="204"/>
      <c r="M37" s="204"/>
      <c r="N37" s="205"/>
      <c r="O37" s="205"/>
      <c r="P37" s="175"/>
      <c r="Q37" s="348" t="e">
        <f t="shared" si="4"/>
        <v>#DIV/0!</v>
      </c>
      <c r="R37" s="3"/>
      <c r="T37" s="201"/>
      <c r="U37" s="31"/>
      <c r="V37" s="11"/>
      <c r="W37" s="11"/>
      <c r="X37" s="11"/>
      <c r="Y37" s="11"/>
      <c r="AB37" s="2"/>
      <c r="AC37" s="1"/>
    </row>
    <row r="38" spans="1:29" ht="15.75">
      <c r="A38" s="181"/>
      <c r="B38" s="182"/>
      <c r="C38" s="183"/>
      <c r="D38" s="183"/>
      <c r="E38" s="15"/>
      <c r="F38" s="15"/>
      <c r="G38" s="190"/>
      <c r="H38" s="169"/>
      <c r="I38" s="167"/>
      <c r="J38" s="303"/>
      <c r="K38" s="195">
        <f t="shared" si="5"/>
        <v>0</v>
      </c>
      <c r="L38" s="204"/>
      <c r="M38" s="204"/>
      <c r="N38" s="205"/>
      <c r="O38" s="205"/>
      <c r="P38" s="175"/>
      <c r="Q38" s="348" t="e">
        <f t="shared" si="4"/>
        <v>#DIV/0!</v>
      </c>
      <c r="R38" s="3"/>
      <c r="T38" s="201"/>
      <c r="U38" s="31"/>
      <c r="V38" s="11"/>
      <c r="W38" s="11"/>
      <c r="X38" s="11"/>
      <c r="Y38" s="11"/>
      <c r="AB38" s="2"/>
      <c r="AC38" s="1"/>
    </row>
    <row r="39" spans="1:29" ht="15.75">
      <c r="A39" s="181"/>
      <c r="B39" s="182"/>
      <c r="C39" s="183"/>
      <c r="D39" s="183"/>
      <c r="E39" s="15"/>
      <c r="F39" s="15"/>
      <c r="G39" s="190"/>
      <c r="H39" s="169"/>
      <c r="I39" s="167"/>
      <c r="J39" s="303"/>
      <c r="K39" s="195">
        <f t="shared" si="5"/>
        <v>0</v>
      </c>
      <c r="L39" s="204"/>
      <c r="M39" s="204"/>
      <c r="N39" s="205"/>
      <c r="O39" s="205"/>
      <c r="P39" s="175"/>
      <c r="Q39" s="348" t="e">
        <f t="shared" si="4"/>
        <v>#DIV/0!</v>
      </c>
      <c r="R39" s="3"/>
      <c r="T39" s="201"/>
      <c r="U39" s="31"/>
      <c r="V39" s="11"/>
      <c r="W39" s="11"/>
      <c r="X39" s="11"/>
      <c r="Y39" s="11"/>
      <c r="AB39" s="2"/>
      <c r="AC39" s="1"/>
    </row>
    <row r="40" spans="1:29" ht="15.75">
      <c r="A40" s="181"/>
      <c r="B40" s="191"/>
      <c r="C40" s="183"/>
      <c r="D40" s="183"/>
      <c r="E40" s="15"/>
      <c r="F40" s="15"/>
      <c r="G40" s="190"/>
      <c r="H40" s="169"/>
      <c r="I40" s="167"/>
      <c r="J40" s="303"/>
      <c r="K40" s="195">
        <f t="shared" si="5"/>
        <v>0</v>
      </c>
      <c r="L40" s="204"/>
      <c r="M40" s="204"/>
      <c r="N40" s="205"/>
      <c r="O40" s="205"/>
      <c r="P40" s="175"/>
      <c r="Q40" s="348" t="e">
        <f t="shared" si="4"/>
        <v>#DIV/0!</v>
      </c>
      <c r="R40" s="3"/>
      <c r="T40" s="201"/>
      <c r="U40" s="31"/>
      <c r="V40" s="11"/>
      <c r="W40" s="11"/>
      <c r="X40" s="11"/>
      <c r="Y40" s="11"/>
      <c r="AB40" s="2"/>
      <c r="AC40" s="1"/>
    </row>
    <row r="41" spans="1:29" ht="15.75">
      <c r="A41" s="181"/>
      <c r="B41" s="191"/>
      <c r="C41" s="183"/>
      <c r="D41" s="183"/>
      <c r="E41" s="15"/>
      <c r="F41" s="15"/>
      <c r="G41" s="190"/>
      <c r="H41" s="169"/>
      <c r="I41" s="167"/>
      <c r="J41" s="303"/>
      <c r="K41" s="195">
        <f t="shared" si="5"/>
        <v>0</v>
      </c>
      <c r="L41" s="204"/>
      <c r="M41" s="204"/>
      <c r="N41" s="205"/>
      <c r="O41" s="205"/>
      <c r="P41" s="175"/>
      <c r="Q41" s="348" t="e">
        <f t="shared" si="4"/>
        <v>#DIV/0!</v>
      </c>
      <c r="R41" s="7"/>
      <c r="T41" s="201"/>
      <c r="U41" s="30"/>
      <c r="V41" s="11"/>
      <c r="W41" s="11"/>
      <c r="X41" s="11"/>
      <c r="Y41" s="11"/>
      <c r="AB41" s="2"/>
      <c r="AC41" s="1"/>
    </row>
    <row r="42" spans="1:29" ht="15.75">
      <c r="A42" s="181"/>
      <c r="B42" s="189"/>
      <c r="C42" s="183"/>
      <c r="D42" s="183"/>
      <c r="E42" s="15"/>
      <c r="F42" s="15"/>
      <c r="G42" s="190"/>
      <c r="H42" s="169"/>
      <c r="I42" s="167"/>
      <c r="J42" s="303"/>
      <c r="K42" s="195">
        <f t="shared" si="5"/>
        <v>0</v>
      </c>
      <c r="L42" s="204"/>
      <c r="M42" s="204"/>
      <c r="N42" s="205"/>
      <c r="O42" s="205"/>
      <c r="P42" s="175"/>
      <c r="Q42" s="348" t="e">
        <f t="shared" si="4"/>
        <v>#DIV/0!</v>
      </c>
      <c r="R42" s="3"/>
      <c r="T42" s="201"/>
      <c r="U42" s="31"/>
      <c r="V42" s="11"/>
      <c r="W42" s="11"/>
      <c r="X42" s="11"/>
      <c r="Y42" s="11"/>
      <c r="AB42" s="2"/>
      <c r="AC42" s="1"/>
    </row>
    <row r="43" spans="1:29" ht="15.75">
      <c r="A43" s="181"/>
      <c r="B43" s="189"/>
      <c r="C43" s="183"/>
      <c r="D43" s="183"/>
      <c r="E43" s="15"/>
      <c r="F43" s="15"/>
      <c r="G43" s="190"/>
      <c r="H43" s="169"/>
      <c r="I43" s="167"/>
      <c r="J43" s="303"/>
      <c r="K43" s="195">
        <f t="shared" si="5"/>
        <v>0</v>
      </c>
      <c r="L43" s="204"/>
      <c r="M43" s="204"/>
      <c r="N43" s="205"/>
      <c r="O43" s="205"/>
      <c r="P43" s="175"/>
      <c r="Q43" s="348" t="e">
        <f t="shared" si="4"/>
        <v>#DIV/0!</v>
      </c>
      <c r="R43" s="3"/>
      <c r="T43" s="201"/>
      <c r="U43" s="31"/>
      <c r="V43" s="11"/>
      <c r="W43" s="11"/>
      <c r="X43" s="11"/>
      <c r="Y43" s="11"/>
      <c r="AB43" s="2"/>
      <c r="AC43" s="1"/>
    </row>
    <row r="44" spans="1:29" ht="15.75">
      <c r="A44" s="181"/>
      <c r="B44" s="189"/>
      <c r="C44" s="183"/>
      <c r="D44" s="183"/>
      <c r="E44" s="15"/>
      <c r="F44" s="15"/>
      <c r="G44" s="190"/>
      <c r="H44" s="169"/>
      <c r="I44" s="167"/>
      <c r="J44" s="303"/>
      <c r="K44" s="195">
        <f t="shared" si="5"/>
        <v>0</v>
      </c>
      <c r="L44" s="204"/>
      <c r="M44" s="204"/>
      <c r="N44" s="205"/>
      <c r="O44" s="205"/>
      <c r="P44" s="175"/>
      <c r="Q44" s="348" t="e">
        <f t="shared" si="4"/>
        <v>#DIV/0!</v>
      </c>
      <c r="R44" s="3"/>
      <c r="T44" s="201"/>
      <c r="U44" s="31"/>
      <c r="V44" s="11"/>
      <c r="W44" s="11"/>
      <c r="X44" s="11"/>
      <c r="Y44" s="11"/>
      <c r="AB44" s="2"/>
      <c r="AC44" s="1"/>
    </row>
    <row r="45" spans="1:29" ht="15.75">
      <c r="A45" s="181"/>
      <c r="B45" s="189"/>
      <c r="C45" s="183"/>
      <c r="D45" s="183"/>
      <c r="E45" s="15"/>
      <c r="F45" s="15"/>
      <c r="G45" s="190"/>
      <c r="H45" s="169"/>
      <c r="I45" s="167"/>
      <c r="J45" s="303"/>
      <c r="K45" s="195">
        <f t="shared" si="5"/>
        <v>0</v>
      </c>
      <c r="L45" s="204"/>
      <c r="M45" s="204"/>
      <c r="N45" s="205"/>
      <c r="O45" s="205"/>
      <c r="P45" s="175"/>
      <c r="Q45" s="348" t="e">
        <f t="shared" si="4"/>
        <v>#DIV/0!</v>
      </c>
      <c r="R45" s="3"/>
      <c r="T45" s="201"/>
      <c r="U45" s="31"/>
      <c r="V45" s="11"/>
      <c r="W45" s="11"/>
      <c r="X45" s="11"/>
      <c r="Y45" s="11"/>
      <c r="AB45" s="2"/>
      <c r="AC45" s="1"/>
    </row>
    <row r="46" spans="1:29" s="87" customFormat="1">
      <c r="A46" s="85" t="s">
        <v>1</v>
      </c>
      <c r="B46" s="86"/>
      <c r="C46" s="86"/>
      <c r="D46" s="86"/>
      <c r="G46" s="87">
        <f>SUM(G18:G45)</f>
        <v>0</v>
      </c>
      <c r="H46" s="170"/>
      <c r="J46" s="86">
        <f>SUM(J18:J45)</f>
        <v>0</v>
      </c>
      <c r="K46" s="86"/>
      <c r="L46" s="86">
        <f>SUM(L18:L45)</f>
        <v>0</v>
      </c>
      <c r="M46" s="86">
        <f>SUM(M18:M45)</f>
        <v>0</v>
      </c>
      <c r="N46" s="86">
        <f>SUM(N18:N45)</f>
        <v>0</v>
      </c>
      <c r="O46" s="86">
        <f>SUM(O18:O45)</f>
        <v>0</v>
      </c>
      <c r="P46" s="176"/>
      <c r="Q46" s="86" t="e">
        <f>SUM(Q18:Q45)</f>
        <v>#DIV/0!</v>
      </c>
      <c r="R46" s="86">
        <f>SUM(R18:R45)</f>
        <v>0</v>
      </c>
      <c r="S46" s="177"/>
      <c r="T46" s="177"/>
      <c r="U46" s="177"/>
      <c r="V46" s="11"/>
      <c r="W46" s="11"/>
      <c r="X46" s="11"/>
      <c r="Y46" s="11"/>
      <c r="Z46" s="1"/>
      <c r="AA46" s="1"/>
      <c r="AB46" s="2"/>
      <c r="AC46" s="1"/>
    </row>
    <row r="47" spans="1:29">
      <c r="T47" s="31"/>
      <c r="U47" s="31"/>
    </row>
    <row r="48" spans="1:29">
      <c r="R48" s="2" t="s">
        <v>121</v>
      </c>
      <c r="T48" s="202"/>
      <c r="U48" s="31"/>
    </row>
    <row r="49" spans="20:21">
      <c r="T49" s="31"/>
      <c r="U49" s="31"/>
    </row>
    <row r="50" spans="20:21">
      <c r="T50" s="31"/>
      <c r="U50" s="31"/>
    </row>
    <row r="51" spans="20:21">
      <c r="T51" s="31"/>
      <c r="U51" s="31"/>
    </row>
    <row r="52" spans="20:21">
      <c r="T52" s="31"/>
      <c r="U52" s="31"/>
    </row>
    <row r="53" spans="20:21">
      <c r="T53" s="31"/>
      <c r="U53" s="31"/>
    </row>
  </sheetData>
  <mergeCells count="1">
    <mergeCell ref="I16:J16"/>
  </mergeCells>
  <pageMargins left="0.7" right="0.7" top="0.75" bottom="0.75" header="0.3" footer="0.3"/>
  <pageSetup paperSize="9" orientation="portrait" horizontalDpi="4294967293"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A3F9-4FEE-4094-A607-596E7C445EE7}">
  <dimension ref="A1:S16"/>
  <sheetViews>
    <sheetView workbookViewId="0">
      <selection activeCell="A3" sqref="A3:XFD130"/>
    </sheetView>
  </sheetViews>
  <sheetFormatPr defaultColWidth="10.5703125" defaultRowHeight="15"/>
  <cols>
    <col min="1" max="1" width="20.42578125" customWidth="1"/>
    <col min="2" max="2" width="52.140625" style="98" customWidth="1"/>
    <col min="3" max="3" width="23.42578125" style="98" customWidth="1"/>
    <col min="4" max="4" width="9.42578125" style="110" customWidth="1"/>
    <col min="5" max="5" width="8.5703125" style="110" customWidth="1"/>
    <col min="6" max="6" width="17" style="110" customWidth="1"/>
    <col min="7" max="11" width="26" style="98" customWidth="1"/>
    <col min="12" max="12" width="21.42578125" style="98" customWidth="1"/>
    <col min="13" max="13" width="23.42578125" style="98" customWidth="1"/>
    <col min="14" max="14" width="16" style="108" customWidth="1"/>
    <col min="15" max="15" width="16.5703125" style="104" customWidth="1"/>
    <col min="16" max="16" width="17.5703125" style="104" customWidth="1"/>
    <col min="17" max="17" width="21.42578125" style="104" customWidth="1"/>
    <col min="18" max="18" width="12.140625" style="104" customWidth="1"/>
    <col min="19" max="19" width="18.42578125" style="104" customWidth="1"/>
  </cols>
  <sheetData>
    <row r="1" spans="1:19" s="116" customFormat="1" ht="19.5" thickBot="1">
      <c r="A1" s="111" t="s">
        <v>119</v>
      </c>
      <c r="B1" s="112"/>
      <c r="C1" s="112"/>
      <c r="D1" s="113"/>
      <c r="E1" s="113"/>
      <c r="F1" s="113"/>
      <c r="G1" s="112"/>
      <c r="H1" s="112"/>
      <c r="I1" s="112"/>
      <c r="J1" s="112"/>
      <c r="K1" s="112"/>
      <c r="L1" s="112"/>
      <c r="M1" s="112"/>
      <c r="N1" s="114"/>
      <c r="O1" s="115"/>
      <c r="P1" s="115"/>
      <c r="Q1" s="115"/>
      <c r="R1" s="115"/>
      <c r="S1" s="115"/>
    </row>
    <row r="2" spans="1:19" ht="249.75" customHeight="1" thickBot="1">
      <c r="A2" s="726" t="s">
        <v>124</v>
      </c>
      <c r="B2" s="727"/>
      <c r="C2" s="728" t="s">
        <v>123</v>
      </c>
      <c r="D2" s="723"/>
      <c r="E2" s="723"/>
      <c r="F2" s="723"/>
      <c r="G2" s="723"/>
      <c r="H2" s="723"/>
      <c r="I2" s="723"/>
      <c r="J2" s="723"/>
      <c r="K2" s="723"/>
      <c r="L2" s="723"/>
    </row>
    <row r="3" spans="1:19">
      <c r="N3" s="109">
        <v>0</v>
      </c>
      <c r="O3" s="107"/>
      <c r="P3" s="105">
        <f t="shared" ref="P3:P5" si="0">N3-F3</f>
        <v>0</v>
      </c>
      <c r="Q3" s="105">
        <f t="shared" ref="Q3:Q5" si="1">P3*E3</f>
        <v>0</v>
      </c>
      <c r="R3" s="106">
        <v>1.37</v>
      </c>
      <c r="S3" s="105" t="e">
        <f t="shared" ref="S3:S5" si="2">(Q3*R3)/D3</f>
        <v>#DIV/0!</v>
      </c>
    </row>
    <row r="4" spans="1:19">
      <c r="N4" s="109">
        <v>0</v>
      </c>
      <c r="O4" s="107"/>
      <c r="P4" s="105">
        <f t="shared" si="0"/>
        <v>0</v>
      </c>
      <c r="Q4" s="105">
        <f t="shared" si="1"/>
        <v>0</v>
      </c>
      <c r="R4" s="106">
        <v>1.37</v>
      </c>
      <c r="S4" s="105" t="e">
        <f t="shared" si="2"/>
        <v>#DIV/0!</v>
      </c>
    </row>
    <row r="5" spans="1:19">
      <c r="N5" s="109">
        <v>0</v>
      </c>
      <c r="O5" s="107"/>
      <c r="P5" s="105">
        <f t="shared" si="0"/>
        <v>0</v>
      </c>
      <c r="Q5" s="105">
        <f t="shared" si="1"/>
        <v>0</v>
      </c>
      <c r="R5" s="106">
        <v>1.37</v>
      </c>
      <c r="S5" s="105" t="e">
        <f t="shared" si="2"/>
        <v>#DIV/0!</v>
      </c>
    </row>
    <row r="6" spans="1:19">
      <c r="N6" s="109">
        <v>0</v>
      </c>
      <c r="O6" s="107"/>
      <c r="P6" s="105">
        <f t="shared" ref="P6:P10" si="3">N6-F6</f>
        <v>0</v>
      </c>
      <c r="Q6" s="105">
        <f t="shared" ref="Q6:Q10" si="4">P6*E6</f>
        <v>0</v>
      </c>
      <c r="R6" s="106">
        <v>1.37</v>
      </c>
      <c r="S6" s="105" t="e">
        <f t="shared" ref="S6:S7" si="5">(Q6*R6)/D6</f>
        <v>#DIV/0!</v>
      </c>
    </row>
    <row r="7" spans="1:19">
      <c r="N7" s="109">
        <v>0</v>
      </c>
      <c r="O7" s="107"/>
      <c r="P7" s="105">
        <f t="shared" si="3"/>
        <v>0</v>
      </c>
      <c r="Q7" s="105">
        <f t="shared" si="4"/>
        <v>0</v>
      </c>
      <c r="R7" s="106">
        <v>1.37</v>
      </c>
      <c r="S7" s="105" t="e">
        <f t="shared" si="5"/>
        <v>#DIV/0!</v>
      </c>
    </row>
    <row r="8" spans="1:19">
      <c r="N8" s="109">
        <v>0</v>
      </c>
      <c r="O8" s="107"/>
      <c r="P8" s="105">
        <f t="shared" si="3"/>
        <v>0</v>
      </c>
      <c r="Q8" s="105">
        <f t="shared" si="4"/>
        <v>0</v>
      </c>
      <c r="R8" s="106">
        <v>1.37</v>
      </c>
    </row>
    <row r="9" spans="1:19">
      <c r="N9" s="109">
        <v>0</v>
      </c>
      <c r="O9" s="107"/>
      <c r="P9" s="105">
        <f t="shared" si="3"/>
        <v>0</v>
      </c>
      <c r="Q9" s="105">
        <f t="shared" si="4"/>
        <v>0</v>
      </c>
    </row>
    <row r="10" spans="1:19">
      <c r="N10" s="109">
        <v>0</v>
      </c>
      <c r="O10" s="107"/>
      <c r="P10" s="105">
        <f t="shared" si="3"/>
        <v>0</v>
      </c>
      <c r="Q10" s="105">
        <f t="shared" si="4"/>
        <v>0</v>
      </c>
    </row>
    <row r="11" spans="1:19">
      <c r="O11" s="107"/>
    </row>
    <row r="12" spans="1:19">
      <c r="O12" s="107"/>
    </row>
    <row r="13" spans="1:19">
      <c r="O13" s="107"/>
    </row>
    <row r="14" spans="1:19">
      <c r="O14" s="107"/>
    </row>
    <row r="15" spans="1:19">
      <c r="O15" s="107"/>
    </row>
    <row r="16" spans="1:19">
      <c r="O16" s="107"/>
    </row>
  </sheetData>
  <mergeCells count="2">
    <mergeCell ref="A2:B2"/>
    <mergeCell ref="C2:L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2"/>
  <sheetViews>
    <sheetView zoomScale="90" zoomScaleNormal="90" workbookViewId="0">
      <selection activeCell="E37" sqref="E37"/>
    </sheetView>
  </sheetViews>
  <sheetFormatPr defaultColWidth="8.5703125" defaultRowHeight="17.25"/>
  <cols>
    <col min="1" max="1" width="36" style="129" customWidth="1"/>
    <col min="2" max="2" width="30" style="129" customWidth="1"/>
    <col min="3" max="3" width="26.42578125" style="129" customWidth="1"/>
    <col min="4" max="4" width="26.140625" style="129" customWidth="1"/>
    <col min="5" max="5" width="69.42578125" style="129" customWidth="1"/>
    <col min="6" max="6" width="60.5703125" style="129" customWidth="1"/>
    <col min="7" max="7" width="12" style="130" customWidth="1"/>
    <col min="8" max="8" width="32" style="130" customWidth="1"/>
    <col min="9" max="9" width="69.5703125" style="130" customWidth="1"/>
    <col min="10" max="16384" width="8.5703125" style="130"/>
  </cols>
  <sheetData>
    <row r="1" spans="1:9" ht="128.1" customHeight="1">
      <c r="A1" s="137"/>
      <c r="B1" s="729" t="s">
        <v>189</v>
      </c>
      <c r="C1" s="729"/>
      <c r="D1" s="729"/>
      <c r="E1" s="148" t="s">
        <v>216</v>
      </c>
      <c r="F1" s="145" t="s">
        <v>204</v>
      </c>
    </row>
    <row r="2" spans="1:9" ht="67.349999999999994" customHeight="1">
      <c r="A2" s="137"/>
      <c r="B2" s="143" t="s">
        <v>215</v>
      </c>
      <c r="C2" s="143" t="s">
        <v>196</v>
      </c>
      <c r="D2" s="143" t="s">
        <v>197</v>
      </c>
      <c r="E2" s="143" t="s">
        <v>195</v>
      </c>
      <c r="F2" s="130"/>
    </row>
    <row r="3" spans="1:9" ht="54" customHeight="1">
      <c r="A3" s="143" t="s">
        <v>213</v>
      </c>
      <c r="B3" s="143" t="s">
        <v>217</v>
      </c>
      <c r="C3" s="143" t="s">
        <v>217</v>
      </c>
      <c r="D3" s="143" t="s">
        <v>218</v>
      </c>
      <c r="E3" s="144" t="s">
        <v>181</v>
      </c>
      <c r="F3" s="130"/>
    </row>
    <row r="4" spans="1:9" ht="140.1" customHeight="1">
      <c r="A4" s="143" t="s">
        <v>205</v>
      </c>
      <c r="B4" s="137">
        <v>260</v>
      </c>
      <c r="C4" s="137">
        <v>263</v>
      </c>
      <c r="D4" s="137"/>
      <c r="E4" s="131" t="s">
        <v>211</v>
      </c>
    </row>
    <row r="5" spans="1:9" ht="61.35" customHeight="1">
      <c r="A5" s="143" t="s">
        <v>206</v>
      </c>
      <c r="B5" s="137">
        <v>0</v>
      </c>
      <c r="C5" s="137">
        <v>0</v>
      </c>
      <c r="D5" s="137"/>
      <c r="E5" s="144" t="s">
        <v>209</v>
      </c>
    </row>
    <row r="6" spans="1:9" ht="55.35" customHeight="1">
      <c r="A6" s="143" t="s">
        <v>210</v>
      </c>
      <c r="B6" s="137">
        <v>0</v>
      </c>
      <c r="C6" s="137">
        <v>0</v>
      </c>
      <c r="D6" s="137"/>
      <c r="E6" s="146" t="s">
        <v>214</v>
      </c>
    </row>
    <row r="7" spans="1:9" ht="73.349999999999994" customHeight="1">
      <c r="A7" s="143" t="s">
        <v>207</v>
      </c>
      <c r="B7" s="137">
        <v>0</v>
      </c>
      <c r="C7" s="137">
        <v>0</v>
      </c>
      <c r="D7" s="137"/>
      <c r="E7" s="131" t="s">
        <v>198</v>
      </c>
    </row>
    <row r="8" spans="1:9" ht="112.35" customHeight="1">
      <c r="A8" s="147" t="s">
        <v>194</v>
      </c>
      <c r="B8" s="147">
        <f>SUM(B4:B7)</f>
        <v>260</v>
      </c>
      <c r="C8" s="147">
        <f t="shared" ref="C8:D8" si="0">SUM(C4:C7)</f>
        <v>263</v>
      </c>
      <c r="D8" s="147">
        <f t="shared" si="0"/>
        <v>0</v>
      </c>
    </row>
    <row r="9" spans="1:9" ht="69" customHeight="1">
      <c r="A9" s="149" t="s">
        <v>212</v>
      </c>
      <c r="B9" s="132"/>
    </row>
    <row r="10" spans="1:9" ht="36" customHeight="1">
      <c r="A10" s="134"/>
      <c r="B10" s="134"/>
    </row>
    <row r="11" spans="1:9" ht="28.35" customHeight="1">
      <c r="A11" s="730" t="s">
        <v>183</v>
      </c>
      <c r="B11" s="730"/>
      <c r="E11" s="730" t="s">
        <v>129</v>
      </c>
      <c r="F11" s="730"/>
    </row>
    <row r="12" spans="1:9" ht="103.35" customHeight="1">
      <c r="A12" s="135" t="s">
        <v>180</v>
      </c>
      <c r="B12" s="136" t="s">
        <v>188</v>
      </c>
      <c r="E12" s="135" t="s">
        <v>186</v>
      </c>
      <c r="F12" s="138" t="s">
        <v>187</v>
      </c>
    </row>
    <row r="13" spans="1:9" ht="40.35" customHeight="1">
      <c r="A13" s="137" t="s">
        <v>130</v>
      </c>
      <c r="B13" s="137" t="s">
        <v>203</v>
      </c>
      <c r="D13" s="139" t="s">
        <v>131</v>
      </c>
      <c r="E13" s="137" t="s">
        <v>132</v>
      </c>
      <c r="F13" s="137" t="s">
        <v>133</v>
      </c>
      <c r="H13" s="133" t="s">
        <v>182</v>
      </c>
      <c r="I13" s="133" t="s">
        <v>208</v>
      </c>
    </row>
    <row r="14" spans="1:9" ht="34.5">
      <c r="A14" s="137" t="s">
        <v>134</v>
      </c>
      <c r="B14" s="137" t="s">
        <v>202</v>
      </c>
      <c r="D14" s="139" t="s">
        <v>131</v>
      </c>
      <c r="E14" s="137" t="s">
        <v>135</v>
      </c>
      <c r="F14" s="137" t="s">
        <v>136</v>
      </c>
      <c r="H14" s="133" t="s">
        <v>190</v>
      </c>
      <c r="I14" s="133" t="s">
        <v>191</v>
      </c>
    </row>
    <row r="15" spans="1:9" ht="34.5">
      <c r="A15" s="137" t="s">
        <v>137</v>
      </c>
      <c r="B15" s="137" t="s">
        <v>201</v>
      </c>
      <c r="D15" s="139" t="s">
        <v>131</v>
      </c>
      <c r="E15" s="137" t="s">
        <v>138</v>
      </c>
      <c r="F15" s="137" t="s">
        <v>139</v>
      </c>
      <c r="H15" s="133" t="s">
        <v>184</v>
      </c>
      <c r="I15" s="133" t="s">
        <v>192</v>
      </c>
    </row>
    <row r="16" spans="1:9" ht="40.35" customHeight="1">
      <c r="A16" s="137" t="s">
        <v>140</v>
      </c>
      <c r="B16" s="137" t="s">
        <v>200</v>
      </c>
      <c r="D16" s="139" t="s">
        <v>131</v>
      </c>
      <c r="E16" s="137" t="s">
        <v>141</v>
      </c>
      <c r="F16" s="137" t="s">
        <v>142</v>
      </c>
      <c r="H16" s="133" t="s">
        <v>185</v>
      </c>
      <c r="I16" s="133" t="s">
        <v>193</v>
      </c>
    </row>
    <row r="17" spans="1:6" ht="28.35" customHeight="1">
      <c r="A17" s="137" t="s">
        <v>143</v>
      </c>
      <c r="B17" s="137" t="s">
        <v>199</v>
      </c>
      <c r="D17" s="139" t="s">
        <v>131</v>
      </c>
      <c r="E17" s="137" t="s">
        <v>144</v>
      </c>
      <c r="F17" s="137" t="s">
        <v>145</v>
      </c>
    </row>
    <row r="18" spans="1:6" ht="28.35" customHeight="1">
      <c r="A18" s="137" t="s">
        <v>146</v>
      </c>
      <c r="B18" s="137" t="s">
        <v>147</v>
      </c>
      <c r="D18" s="139" t="s">
        <v>131</v>
      </c>
      <c r="E18" s="137" t="s">
        <v>148</v>
      </c>
      <c r="F18" s="137"/>
    </row>
    <row r="19" spans="1:6" ht="28.35" customHeight="1">
      <c r="A19" s="137" t="s">
        <v>149</v>
      </c>
      <c r="B19" s="137" t="s">
        <v>150</v>
      </c>
      <c r="D19" s="140" t="s">
        <v>151</v>
      </c>
      <c r="E19" s="137" t="s">
        <v>152</v>
      </c>
      <c r="F19" s="137"/>
    </row>
    <row r="20" spans="1:6">
      <c r="A20" s="137" t="s">
        <v>153</v>
      </c>
      <c r="B20" s="137" t="s">
        <v>154</v>
      </c>
      <c r="D20" s="140" t="s">
        <v>151</v>
      </c>
      <c r="E20" s="137" t="s">
        <v>155</v>
      </c>
      <c r="F20" s="137"/>
    </row>
    <row r="21" spans="1:6" ht="34.5">
      <c r="A21" s="137" t="s">
        <v>156</v>
      </c>
      <c r="B21" s="137" t="s">
        <v>157</v>
      </c>
      <c r="D21" s="140" t="s">
        <v>151</v>
      </c>
      <c r="E21" s="137" t="s">
        <v>158</v>
      </c>
      <c r="F21" s="137"/>
    </row>
    <row r="22" spans="1:6" ht="28.35" customHeight="1">
      <c r="A22" s="137" t="s">
        <v>159</v>
      </c>
      <c r="B22" s="137" t="s">
        <v>160</v>
      </c>
      <c r="D22" s="140" t="s">
        <v>151</v>
      </c>
      <c r="E22" s="137" t="s">
        <v>161</v>
      </c>
      <c r="F22" s="137"/>
    </row>
    <row r="23" spans="1:6" ht="28.35" customHeight="1">
      <c r="A23" s="137" t="s">
        <v>162</v>
      </c>
      <c r="B23" s="137" t="s">
        <v>163</v>
      </c>
      <c r="D23" s="140" t="s">
        <v>151</v>
      </c>
      <c r="E23" s="137" t="s">
        <v>164</v>
      </c>
      <c r="F23" s="137"/>
    </row>
    <row r="24" spans="1:6" ht="28.35" customHeight="1">
      <c r="A24" s="137" t="s">
        <v>165</v>
      </c>
      <c r="B24" s="137" t="s">
        <v>166</v>
      </c>
      <c r="D24" s="140" t="s">
        <v>151</v>
      </c>
      <c r="E24" s="137" t="s">
        <v>167</v>
      </c>
      <c r="F24" s="137"/>
    </row>
    <row r="25" spans="1:6" ht="28.35" customHeight="1">
      <c r="A25" s="137"/>
      <c r="B25" s="137" t="s">
        <v>168</v>
      </c>
      <c r="D25" s="140" t="s">
        <v>151</v>
      </c>
      <c r="E25" s="137" t="s">
        <v>169</v>
      </c>
      <c r="F25" s="137"/>
    </row>
    <row r="26" spans="1:6" ht="28.35" customHeight="1">
      <c r="A26" s="137"/>
      <c r="B26" s="137" t="s">
        <v>170</v>
      </c>
      <c r="D26" s="140" t="s">
        <v>151</v>
      </c>
      <c r="E26" s="137" t="s">
        <v>171</v>
      </c>
      <c r="F26" s="137"/>
    </row>
    <row r="27" spans="1:6" ht="28.35" customHeight="1">
      <c r="D27" s="140" t="s">
        <v>151</v>
      </c>
      <c r="E27" s="137" t="s">
        <v>172</v>
      </c>
      <c r="F27" s="137"/>
    </row>
    <row r="28" spans="1:6" ht="28.35" customHeight="1">
      <c r="D28" s="141" t="s">
        <v>173</v>
      </c>
      <c r="E28" s="208" t="s">
        <v>272</v>
      </c>
      <c r="F28" s="137"/>
    </row>
    <row r="29" spans="1:6" ht="28.35" customHeight="1">
      <c r="D29" s="141" t="s">
        <v>173</v>
      </c>
      <c r="E29" s="208" t="s">
        <v>273</v>
      </c>
      <c r="F29" s="137"/>
    </row>
    <row r="30" spans="1:6" ht="28.35" customHeight="1">
      <c r="D30" s="141" t="s">
        <v>173</v>
      </c>
      <c r="E30" s="208" t="s">
        <v>274</v>
      </c>
      <c r="F30" s="137"/>
    </row>
    <row r="31" spans="1:6" ht="28.35" customHeight="1">
      <c r="D31" s="141" t="s">
        <v>173</v>
      </c>
      <c r="E31" s="208" t="s">
        <v>275</v>
      </c>
      <c r="F31" s="137"/>
    </row>
    <row r="32" spans="1:6" ht="28.35" customHeight="1">
      <c r="D32" s="141" t="s">
        <v>173</v>
      </c>
      <c r="E32" s="208" t="s">
        <v>276</v>
      </c>
      <c r="F32" s="137"/>
    </row>
    <row r="33" spans="4:6" ht="28.35" customHeight="1">
      <c r="D33" s="141" t="s">
        <v>173</v>
      </c>
      <c r="E33" s="208" t="s">
        <v>277</v>
      </c>
      <c r="F33" s="137"/>
    </row>
    <row r="34" spans="4:6" ht="28.35" customHeight="1">
      <c r="D34" s="141" t="s">
        <v>173</v>
      </c>
      <c r="E34" s="208" t="s">
        <v>278</v>
      </c>
      <c r="F34" s="137"/>
    </row>
    <row r="35" spans="4:6" ht="28.35" customHeight="1">
      <c r="D35" s="141" t="s">
        <v>173</v>
      </c>
      <c r="E35" s="208" t="s">
        <v>279</v>
      </c>
      <c r="F35" s="137"/>
    </row>
    <row r="36" spans="4:6" ht="28.35" customHeight="1">
      <c r="D36" s="142" t="s">
        <v>174</v>
      </c>
      <c r="E36" s="208" t="s">
        <v>280</v>
      </c>
      <c r="F36" s="137"/>
    </row>
    <row r="37" spans="4:6" ht="28.35" customHeight="1">
      <c r="D37" s="142" t="s">
        <v>174</v>
      </c>
      <c r="E37" s="208" t="s">
        <v>281</v>
      </c>
      <c r="F37" s="137"/>
    </row>
    <row r="38" spans="4:6" ht="28.35" customHeight="1">
      <c r="D38" s="142" t="s">
        <v>174</v>
      </c>
      <c r="E38" s="208" t="s">
        <v>175</v>
      </c>
      <c r="F38" s="137"/>
    </row>
    <row r="39" spans="4:6" ht="28.35" customHeight="1">
      <c r="D39" s="142" t="s">
        <v>174</v>
      </c>
      <c r="E39" s="208" t="s">
        <v>176</v>
      </c>
      <c r="F39" s="137"/>
    </row>
    <row r="40" spans="4:6" ht="28.35" customHeight="1">
      <c r="D40" s="142" t="s">
        <v>174</v>
      </c>
      <c r="E40" s="208" t="s">
        <v>177</v>
      </c>
      <c r="F40" s="137"/>
    </row>
    <row r="41" spans="4:6" ht="28.35" customHeight="1">
      <c r="D41" s="142" t="s">
        <v>174</v>
      </c>
      <c r="E41" s="208" t="s">
        <v>178</v>
      </c>
      <c r="F41" s="137"/>
    </row>
    <row r="42" spans="4:6" ht="28.35" customHeight="1">
      <c r="D42" s="142" t="s">
        <v>174</v>
      </c>
      <c r="E42" s="208" t="s">
        <v>179</v>
      </c>
    </row>
  </sheetData>
  <mergeCells count="3">
    <mergeCell ref="B1:D1"/>
    <mergeCell ref="A11:B11"/>
    <mergeCell ref="E11:F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O60"/>
  <sheetViews>
    <sheetView zoomScale="82" zoomScaleNormal="82" workbookViewId="0">
      <selection activeCell="D40" sqref="D40"/>
    </sheetView>
  </sheetViews>
  <sheetFormatPr defaultColWidth="10.5703125" defaultRowHeight="15"/>
  <cols>
    <col min="1" max="1" width="23.42578125" style="240" customWidth="1"/>
    <col min="2" max="3" width="16.42578125" style="240" customWidth="1"/>
    <col min="4" max="4" width="18.85546875" style="241" customWidth="1"/>
    <col min="5" max="5" width="14.5703125" style="243" customWidth="1"/>
    <col min="6" max="6" width="12.140625" style="243" customWidth="1"/>
    <col min="7" max="7" width="15.7109375" style="243" customWidth="1"/>
    <col min="8" max="8" width="11.42578125" style="243" customWidth="1"/>
    <col min="9" max="9" width="11.42578125" style="255" customWidth="1"/>
    <col min="10" max="10" width="16.7109375" style="255" customWidth="1"/>
    <col min="11" max="11" width="16" style="241" customWidth="1"/>
    <col min="12" max="12" width="15.5703125" style="241" customWidth="1"/>
    <col min="13" max="13" width="3.42578125" style="248" customWidth="1"/>
    <col min="14" max="15" width="26" style="241" customWidth="1"/>
    <col min="16" max="16" width="39.85546875" style="241" customWidth="1"/>
    <col min="17" max="17" width="47" style="241" customWidth="1"/>
    <col min="18" max="23" width="7"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349"/>
      <c r="B1" s="329" t="s">
        <v>292</v>
      </c>
      <c r="C1" s="556"/>
      <c r="D1" s="330"/>
      <c r="E1" s="330"/>
      <c r="F1" s="330"/>
      <c r="G1" s="330"/>
      <c r="H1" s="331"/>
      <c r="I1" s="576"/>
      <c r="K1" s="346" t="s">
        <v>295</v>
      </c>
      <c r="L1" s="347"/>
      <c r="M1" s="257"/>
      <c r="N1" s="332" t="s">
        <v>302</v>
      </c>
      <c r="O1" s="333"/>
      <c r="P1" s="237"/>
      <c r="Q1" s="237"/>
      <c r="R1" s="238"/>
      <c r="S1" s="542"/>
      <c r="T1" s="542"/>
      <c r="U1" s="542"/>
      <c r="V1" s="542"/>
      <c r="W1" s="542"/>
      <c r="X1" s="343" t="s">
        <v>310</v>
      </c>
      <c r="Y1" s="344"/>
      <c r="Z1" s="345"/>
      <c r="AA1" s="258"/>
      <c r="AB1" s="340" t="s">
        <v>308</v>
      </c>
      <c r="AC1" s="341"/>
      <c r="AD1" s="342"/>
      <c r="AE1" s="259"/>
      <c r="AF1" s="337" t="s">
        <v>286</v>
      </c>
      <c r="AG1" s="338"/>
      <c r="AH1" s="339"/>
      <c r="AI1" s="259"/>
      <c r="AJ1" s="334" t="s">
        <v>300</v>
      </c>
      <c r="AK1" s="335"/>
      <c r="AL1" s="335"/>
      <c r="AM1" s="336"/>
      <c r="AN1" s="239"/>
      <c r="AO1" s="260" t="s">
        <v>307</v>
      </c>
    </row>
    <row r="2" spans="1:41" s="270" customFormat="1" ht="131.1" customHeight="1">
      <c r="A2" s="368" t="s">
        <v>9</v>
      </c>
      <c r="B2" s="261" t="s">
        <v>290</v>
      </c>
      <c r="C2" s="261"/>
      <c r="D2" s="261" t="s">
        <v>125</v>
      </c>
      <c r="E2" s="261" t="s">
        <v>118</v>
      </c>
      <c r="F2" s="261" t="s">
        <v>117</v>
      </c>
      <c r="G2" s="261" t="s">
        <v>311</v>
      </c>
      <c r="H2" s="261" t="s">
        <v>312</v>
      </c>
      <c r="I2" s="577"/>
      <c r="J2" s="261"/>
      <c r="K2" s="262" t="s">
        <v>293</v>
      </c>
      <c r="L2" s="262" t="s">
        <v>294</v>
      </c>
      <c r="M2" s="261"/>
      <c r="N2" s="421" t="s">
        <v>587</v>
      </c>
      <c r="O2" s="420" t="s">
        <v>298</v>
      </c>
      <c r="P2" s="420" t="s">
        <v>588</v>
      </c>
      <c r="Q2" s="421" t="s">
        <v>589</v>
      </c>
      <c r="R2" s="265"/>
      <c r="S2" s="265"/>
      <c r="T2" s="265"/>
      <c r="U2" s="265"/>
      <c r="V2" s="265"/>
      <c r="W2" s="265"/>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668</v>
      </c>
      <c r="E3" s="242">
        <f>'Snelle prijsberekening '!B$6</f>
        <v>2</v>
      </c>
      <c r="F3" s="243">
        <v>1</v>
      </c>
      <c r="G3" s="244">
        <v>60</v>
      </c>
      <c r="H3" s="245">
        <f t="shared" ref="H3:H6" si="0">G3*F3</f>
        <v>60</v>
      </c>
      <c r="I3" s="246"/>
      <c r="J3" s="244"/>
      <c r="K3" s="241" t="s">
        <v>598</v>
      </c>
      <c r="L3" s="241" t="s">
        <v>599</v>
      </c>
      <c r="M3" s="241"/>
      <c r="N3" s="423" t="s">
        <v>674</v>
      </c>
      <c r="O3" s="311" t="s">
        <v>58</v>
      </c>
      <c r="P3" s="419" t="s">
        <v>675</v>
      </c>
      <c r="Q3" s="422" t="s">
        <v>590</v>
      </c>
      <c r="R3" s="496"/>
      <c r="S3" s="496"/>
      <c r="T3" s="496"/>
      <c r="U3" s="496"/>
      <c r="V3" s="496"/>
      <c r="W3" s="496"/>
      <c r="X3" s="249"/>
      <c r="Z3" s="250">
        <f t="shared" ref="Z3:Z31" si="1">X3-H3</f>
        <v>-60</v>
      </c>
      <c r="AA3" s="241"/>
      <c r="AB3" s="249"/>
      <c r="AD3" s="250">
        <f t="shared" ref="AD3:AD11" si="2">AB3-H3</f>
        <v>-60</v>
      </c>
      <c r="AF3" s="249"/>
      <c r="AH3" s="250">
        <f t="shared" ref="AH3:AH11" si="3">AF3-H3</f>
        <v>-60</v>
      </c>
      <c r="AK3" s="249">
        <f t="shared" ref="AK3" si="4">AF3</f>
        <v>0</v>
      </c>
      <c r="AL3" s="252"/>
      <c r="AM3" s="249">
        <f>(AK3-AL3)*1.55/'Snelle prijsberekening '!B$6</f>
        <v>0</v>
      </c>
    </row>
    <row r="4" spans="1:41" ht="60" customHeight="1">
      <c r="A4" s="369"/>
      <c r="D4" s="494"/>
      <c r="E4" s="242">
        <f>'Snelle prijsberekening '!B$6</f>
        <v>2</v>
      </c>
      <c r="F4" s="243">
        <v>1</v>
      </c>
      <c r="G4" s="244">
        <v>60</v>
      </c>
      <c r="H4" s="245">
        <f t="shared" si="0"/>
        <v>60</v>
      </c>
      <c r="I4" s="246"/>
      <c r="J4" s="244"/>
      <c r="K4" s="241" t="s">
        <v>600</v>
      </c>
      <c r="L4" s="241" t="s">
        <v>599</v>
      </c>
      <c r="M4" s="241"/>
      <c r="N4" s="423" t="s">
        <v>676</v>
      </c>
      <c r="O4" s="311" t="s">
        <v>58</v>
      </c>
      <c r="P4" s="419" t="s">
        <v>728</v>
      </c>
      <c r="Q4" s="422" t="s">
        <v>591</v>
      </c>
      <c r="R4" s="496"/>
      <c r="S4" s="496"/>
      <c r="T4" s="496"/>
      <c r="U4" s="496"/>
      <c r="V4" s="496"/>
      <c r="W4" s="496"/>
      <c r="X4" s="249"/>
      <c r="Z4" s="250">
        <f t="shared" si="1"/>
        <v>-60</v>
      </c>
      <c r="AA4" s="241"/>
      <c r="AB4" s="249"/>
      <c r="AD4" s="250">
        <f t="shared" si="2"/>
        <v>-60</v>
      </c>
      <c r="AF4" s="249"/>
      <c r="AH4" s="250">
        <f t="shared" si="3"/>
        <v>-60</v>
      </c>
      <c r="AK4" s="249"/>
      <c r="AL4" s="252"/>
      <c r="AM4" s="249">
        <f>(AK4-AL4)*1.55/'Snelle prijsberekening '!B$6</f>
        <v>0</v>
      </c>
    </row>
    <row r="5" spans="1:41" ht="57.95" customHeight="1">
      <c r="A5" s="369"/>
      <c r="D5" s="243"/>
      <c r="E5" s="242">
        <f>'Snelle prijsberekening '!B$6</f>
        <v>2</v>
      </c>
      <c r="F5" s="243">
        <v>1</v>
      </c>
      <c r="G5" s="244">
        <v>60</v>
      </c>
      <c r="H5" s="245">
        <f t="shared" si="0"/>
        <v>60</v>
      </c>
      <c r="I5" s="246"/>
      <c r="J5" s="244"/>
      <c r="K5" s="241" t="s">
        <v>601</v>
      </c>
      <c r="L5" s="241" t="s">
        <v>602</v>
      </c>
      <c r="M5" s="241"/>
      <c r="N5" s="423" t="s">
        <v>679</v>
      </c>
      <c r="O5" s="311" t="s">
        <v>58</v>
      </c>
      <c r="P5" s="419" t="s">
        <v>677</v>
      </c>
      <c r="Q5" s="422" t="s">
        <v>592</v>
      </c>
      <c r="R5" s="496"/>
      <c r="S5" s="496"/>
      <c r="T5" s="496"/>
      <c r="U5" s="496"/>
      <c r="V5" s="496"/>
      <c r="W5" s="496"/>
      <c r="X5" s="249"/>
      <c r="Z5" s="250">
        <f t="shared" si="1"/>
        <v>-60</v>
      </c>
      <c r="AA5" s="241"/>
      <c r="AB5" s="249"/>
      <c r="AD5" s="250">
        <f t="shared" si="2"/>
        <v>-60</v>
      </c>
      <c r="AF5" s="249"/>
      <c r="AH5" s="250">
        <f t="shared" si="3"/>
        <v>-60</v>
      </c>
      <c r="AK5" s="249"/>
      <c r="AL5" s="252"/>
      <c r="AM5" s="249">
        <f>(AK5-AL5)*1.55/'Snelle prijsberekening '!B$6</f>
        <v>0</v>
      </c>
    </row>
    <row r="6" spans="1:41" ht="57.95" customHeight="1">
      <c r="A6" s="369"/>
      <c r="D6" s="243"/>
      <c r="E6" s="242">
        <f>'Snelle prijsberekening '!B$6</f>
        <v>2</v>
      </c>
      <c r="F6" s="243">
        <v>1</v>
      </c>
      <c r="G6" s="244">
        <v>60</v>
      </c>
      <c r="H6" s="245">
        <f t="shared" si="0"/>
        <v>60</v>
      </c>
      <c r="I6" s="246"/>
      <c r="J6" s="244"/>
      <c r="K6" s="241" t="s">
        <v>601</v>
      </c>
      <c r="L6" s="241" t="s">
        <v>603</v>
      </c>
      <c r="M6" s="241"/>
      <c r="N6" s="424" t="s">
        <v>678</v>
      </c>
      <c r="O6" s="311" t="s">
        <v>58</v>
      </c>
      <c r="P6" s="419" t="s">
        <v>680</v>
      </c>
      <c r="Q6" s="422" t="s">
        <v>593</v>
      </c>
      <c r="R6" s="496"/>
      <c r="S6" s="496"/>
      <c r="T6" s="496"/>
      <c r="U6" s="496"/>
      <c r="V6" s="496"/>
      <c r="W6" s="496"/>
      <c r="X6" s="249"/>
      <c r="Z6" s="250">
        <f t="shared" si="1"/>
        <v>-60</v>
      </c>
      <c r="AA6" s="241"/>
      <c r="AB6" s="249"/>
      <c r="AD6" s="250">
        <f t="shared" si="2"/>
        <v>-60</v>
      </c>
      <c r="AF6" s="249"/>
      <c r="AH6" s="250">
        <f t="shared" si="3"/>
        <v>-60</v>
      </c>
      <c r="AK6" s="249"/>
      <c r="AL6" s="252"/>
      <c r="AM6" s="249">
        <f>(AK6-AL6)*1.55/'Snelle prijsberekening '!B$6</f>
        <v>0</v>
      </c>
    </row>
    <row r="7" spans="1:41" ht="57.95" customHeight="1">
      <c r="A7" s="369"/>
      <c r="D7" s="243"/>
      <c r="E7" s="242">
        <f>'Snelle prijsberekening '!B$6</f>
        <v>2</v>
      </c>
      <c r="F7" s="243">
        <v>1</v>
      </c>
      <c r="G7" s="244">
        <v>60</v>
      </c>
      <c r="H7" s="245">
        <f t="shared" ref="H7:H14" si="5">G7*F7</f>
        <v>60</v>
      </c>
      <c r="I7" s="246"/>
      <c r="J7" s="244"/>
      <c r="K7" s="241" t="s">
        <v>604</v>
      </c>
      <c r="L7" s="241" t="s">
        <v>599</v>
      </c>
      <c r="M7" s="241"/>
      <c r="N7" s="423" t="s">
        <v>681</v>
      </c>
      <c r="O7" s="311" t="s">
        <v>594</v>
      </c>
      <c r="P7" s="419" t="s">
        <v>682</v>
      </c>
      <c r="Q7" s="422" t="s">
        <v>595</v>
      </c>
      <c r="R7" s="496"/>
      <c r="S7" s="496"/>
      <c r="T7" s="496"/>
      <c r="U7" s="496"/>
      <c r="V7" s="496"/>
      <c r="W7" s="496"/>
      <c r="X7" s="249"/>
      <c r="Z7" s="250">
        <f t="shared" si="1"/>
        <v>-60</v>
      </c>
      <c r="AA7" s="241"/>
      <c r="AB7" s="249"/>
      <c r="AD7" s="250">
        <f t="shared" si="2"/>
        <v>-60</v>
      </c>
      <c r="AF7" s="249"/>
      <c r="AH7" s="250">
        <f t="shared" si="3"/>
        <v>-60</v>
      </c>
      <c r="AK7" s="249"/>
      <c r="AL7" s="252"/>
      <c r="AM7" s="249">
        <f>(AK7-AL7)*1.55/'Snelle prijsberekening '!B$6</f>
        <v>0</v>
      </c>
    </row>
    <row r="8" spans="1:41" ht="57.95" customHeight="1" thickBot="1">
      <c r="A8" s="438"/>
      <c r="B8" s="439"/>
      <c r="C8" s="439"/>
      <c r="D8" s="440"/>
      <c r="E8" s="441">
        <f>'Snelle prijsberekening '!B$6</f>
        <v>2</v>
      </c>
      <c r="F8" s="440">
        <v>1</v>
      </c>
      <c r="G8" s="442">
        <v>60</v>
      </c>
      <c r="H8" s="443">
        <f t="shared" si="5"/>
        <v>60</v>
      </c>
      <c r="I8" s="537"/>
      <c r="J8" s="442"/>
      <c r="K8" s="444" t="s">
        <v>598</v>
      </c>
      <c r="L8" s="444" t="s">
        <v>599</v>
      </c>
      <c r="M8" s="444"/>
      <c r="N8" s="447" t="s">
        <v>683</v>
      </c>
      <c r="O8" s="450" t="s">
        <v>58</v>
      </c>
      <c r="P8" s="448" t="s">
        <v>684</v>
      </c>
      <c r="Q8" s="449" t="s">
        <v>596</v>
      </c>
      <c r="R8" s="496"/>
      <c r="S8" s="496"/>
      <c r="T8" s="496"/>
      <c r="U8" s="496"/>
      <c r="V8" s="496"/>
      <c r="W8" s="496"/>
      <c r="X8" s="249"/>
      <c r="Z8" s="250">
        <f t="shared" si="1"/>
        <v>-60</v>
      </c>
      <c r="AA8" s="241"/>
      <c r="AB8" s="249"/>
      <c r="AD8" s="250">
        <f t="shared" si="2"/>
        <v>-60</v>
      </c>
      <c r="AF8" s="249"/>
      <c r="AH8" s="250">
        <f t="shared" si="3"/>
        <v>-60</v>
      </c>
      <c r="AK8" s="249"/>
      <c r="AL8" s="252"/>
      <c r="AM8" s="249">
        <f>(AK8-AL8)*1.55/'Snelle prijsberekening '!B$6</f>
        <v>0</v>
      </c>
    </row>
    <row r="9" spans="1:41" ht="48.75" customHeight="1">
      <c r="A9" s="426"/>
      <c r="B9" s="428" t="s">
        <v>669</v>
      </c>
      <c r="C9" s="427"/>
      <c r="E9" s="429">
        <f>'Snelle prijsberekening '!B$6</f>
        <v>2</v>
      </c>
      <c r="F9" s="430">
        <v>1</v>
      </c>
      <c r="G9" s="431">
        <v>75</v>
      </c>
      <c r="H9" s="432">
        <f t="shared" si="5"/>
        <v>75</v>
      </c>
      <c r="I9" s="538"/>
      <c r="J9" s="431"/>
      <c r="K9" s="433" t="s">
        <v>605</v>
      </c>
      <c r="L9" s="433" t="s">
        <v>606</v>
      </c>
      <c r="M9" s="433"/>
      <c r="N9" s="435" t="s">
        <v>685</v>
      </c>
      <c r="O9" s="451" t="s">
        <v>58</v>
      </c>
      <c r="P9" s="436" t="s">
        <v>729</v>
      </c>
      <c r="Q9" s="437" t="s">
        <v>597</v>
      </c>
      <c r="R9" s="496"/>
      <c r="S9" s="496"/>
      <c r="T9" s="496"/>
      <c r="U9" s="496"/>
      <c r="V9" s="496"/>
      <c r="W9" s="496"/>
      <c r="X9" s="249"/>
      <c r="Y9" s="497"/>
      <c r="Z9" s="250">
        <f t="shared" si="1"/>
        <v>-75</v>
      </c>
      <c r="AA9" s="241"/>
      <c r="AB9" s="249"/>
      <c r="AD9" s="250">
        <f t="shared" si="2"/>
        <v>-75</v>
      </c>
      <c r="AF9" s="249"/>
      <c r="AH9" s="250">
        <f t="shared" si="3"/>
        <v>-75</v>
      </c>
      <c r="AK9" s="249">
        <f t="shared" ref="AK9" si="6">AF9</f>
        <v>0</v>
      </c>
      <c r="AL9" s="252"/>
      <c r="AM9" s="249">
        <f>(AK9-AL9)*1.55/'Snelle prijsberekening '!B$6</f>
        <v>0</v>
      </c>
    </row>
    <row r="10" spans="1:41" ht="45" customHeight="1">
      <c r="A10" s="369"/>
      <c r="D10" s="494"/>
      <c r="E10" s="242">
        <f>'Snelle prijsberekening '!B$6</f>
        <v>2</v>
      </c>
      <c r="F10" s="243">
        <v>1</v>
      </c>
      <c r="G10" s="431">
        <v>75</v>
      </c>
      <c r="H10" s="245">
        <f t="shared" si="5"/>
        <v>75</v>
      </c>
      <c r="I10" s="246"/>
      <c r="J10" s="244"/>
      <c r="K10" s="433" t="s">
        <v>605</v>
      </c>
      <c r="L10" s="433" t="s">
        <v>608</v>
      </c>
      <c r="M10" s="241"/>
      <c r="N10" s="423" t="s">
        <v>686</v>
      </c>
      <c r="O10" s="323" t="s">
        <v>58</v>
      </c>
      <c r="P10" s="419" t="s">
        <v>717</v>
      </c>
      <c r="Q10" s="422" t="s">
        <v>607</v>
      </c>
      <c r="R10" s="496"/>
      <c r="S10" s="496"/>
      <c r="T10" s="496"/>
      <c r="U10" s="496"/>
      <c r="V10" s="496"/>
      <c r="W10" s="496"/>
      <c r="X10" s="249"/>
      <c r="Y10" s="497"/>
      <c r="Z10" s="250">
        <f t="shared" si="1"/>
        <v>-75</v>
      </c>
      <c r="AA10" s="241"/>
      <c r="AB10" s="249"/>
      <c r="AD10" s="250">
        <f t="shared" si="2"/>
        <v>-75</v>
      </c>
      <c r="AF10" s="249"/>
      <c r="AH10" s="250">
        <f t="shared" si="3"/>
        <v>-75</v>
      </c>
      <c r="AK10" s="249"/>
      <c r="AL10" s="252"/>
      <c r="AM10" s="249">
        <f>(AK10-AL10)*1.55/'Snelle prijsberekening '!B$6</f>
        <v>0</v>
      </c>
    </row>
    <row r="11" spans="1:41" ht="57.95" customHeight="1">
      <c r="A11" s="369"/>
      <c r="D11" s="243"/>
      <c r="E11" s="242">
        <f>'Snelle prijsberekening '!B$6</f>
        <v>2</v>
      </c>
      <c r="F11" s="243">
        <v>1</v>
      </c>
      <c r="G11" s="431">
        <v>75</v>
      </c>
      <c r="H11" s="245">
        <f t="shared" si="5"/>
        <v>75</v>
      </c>
      <c r="I11" s="246"/>
      <c r="J11" s="244"/>
      <c r="K11" s="433" t="s">
        <v>611</v>
      </c>
      <c r="L11" s="433" t="s">
        <v>609</v>
      </c>
      <c r="M11" s="241"/>
      <c r="N11" s="423" t="s">
        <v>687</v>
      </c>
      <c r="O11" s="323" t="s">
        <v>58</v>
      </c>
      <c r="P11" s="419" t="s">
        <v>718</v>
      </c>
      <c r="Q11" s="422" t="s">
        <v>610</v>
      </c>
      <c r="R11" s="496"/>
      <c r="S11" s="496"/>
      <c r="T11" s="496"/>
      <c r="U11" s="496"/>
      <c r="V11" s="496"/>
      <c r="W11" s="496"/>
      <c r="X11" s="249"/>
      <c r="Y11" s="497"/>
      <c r="Z11" s="250">
        <f t="shared" si="1"/>
        <v>-75</v>
      </c>
      <c r="AA11" s="241"/>
      <c r="AB11" s="249"/>
      <c r="AD11" s="250">
        <f t="shared" si="2"/>
        <v>-75</v>
      </c>
      <c r="AF11" s="249"/>
      <c r="AH11" s="250">
        <f t="shared" si="3"/>
        <v>-75</v>
      </c>
      <c r="AK11" s="249"/>
      <c r="AL11" s="252"/>
      <c r="AM11" s="249">
        <f>(AK11-AL11)*1.55/'Snelle prijsberekening '!B$6</f>
        <v>0</v>
      </c>
    </row>
    <row r="12" spans="1:41" ht="57.95" customHeight="1">
      <c r="A12" s="369"/>
      <c r="D12" s="243"/>
      <c r="E12" s="242">
        <f>'Snelle prijsberekening '!B$6</f>
        <v>2</v>
      </c>
      <c r="F12" s="243">
        <v>1</v>
      </c>
      <c r="G12" s="431">
        <v>75</v>
      </c>
      <c r="H12" s="245">
        <f t="shared" ref="H12" si="7">G12*F12</f>
        <v>75</v>
      </c>
      <c r="I12" s="246"/>
      <c r="J12" s="244"/>
      <c r="K12" s="433" t="s">
        <v>605</v>
      </c>
      <c r="L12" s="433" t="s">
        <v>606</v>
      </c>
      <c r="M12" s="241"/>
      <c r="N12" s="423" t="s">
        <v>688</v>
      </c>
      <c r="O12" s="323" t="s">
        <v>58</v>
      </c>
      <c r="P12" s="419" t="s">
        <v>719</v>
      </c>
      <c r="Q12" s="422" t="s">
        <v>636</v>
      </c>
      <c r="R12" s="496"/>
      <c r="S12" s="496"/>
      <c r="T12" s="496"/>
      <c r="U12" s="496"/>
      <c r="V12" s="496"/>
      <c r="W12" s="496"/>
      <c r="X12" s="249"/>
      <c r="Y12" s="497"/>
      <c r="Z12" s="250">
        <f t="shared" si="1"/>
        <v>-75</v>
      </c>
      <c r="AA12" s="241"/>
      <c r="AB12" s="249"/>
      <c r="AD12" s="250"/>
      <c r="AF12" s="249"/>
      <c r="AH12" s="250"/>
      <c r="AK12" s="249"/>
      <c r="AL12" s="252"/>
      <c r="AM12" s="249"/>
    </row>
    <row r="13" spans="1:41" ht="57.95" customHeight="1">
      <c r="A13" s="369"/>
      <c r="D13" s="243"/>
      <c r="E13" s="242">
        <f>'Snelle prijsberekening '!B$6</f>
        <v>2</v>
      </c>
      <c r="F13" s="243">
        <v>1</v>
      </c>
      <c r="G13" s="431">
        <v>75</v>
      </c>
      <c r="H13" s="245">
        <f t="shared" si="5"/>
        <v>75</v>
      </c>
      <c r="I13" s="246"/>
      <c r="J13" s="244"/>
      <c r="K13" s="433" t="s">
        <v>605</v>
      </c>
      <c r="L13" s="433" t="s">
        <v>615</v>
      </c>
      <c r="M13" s="241"/>
      <c r="N13" s="424" t="s">
        <v>689</v>
      </c>
      <c r="O13" s="323" t="s">
        <v>58</v>
      </c>
      <c r="P13" s="419" t="s">
        <v>730</v>
      </c>
      <c r="Q13" s="422" t="s">
        <v>614</v>
      </c>
      <c r="R13" s="496"/>
      <c r="S13" s="496"/>
      <c r="T13" s="496"/>
      <c r="U13" s="496"/>
      <c r="V13" s="496"/>
      <c r="W13" s="496"/>
      <c r="X13" s="249"/>
      <c r="Y13" s="497"/>
      <c r="Z13" s="250">
        <f t="shared" si="1"/>
        <v>-75</v>
      </c>
      <c r="AA13" s="241"/>
      <c r="AB13" s="249"/>
      <c r="AD13" s="250">
        <f>AB13-H13</f>
        <v>-75</v>
      </c>
      <c r="AF13" s="249"/>
      <c r="AH13" s="250">
        <f>AF13-H13</f>
        <v>-75</v>
      </c>
      <c r="AK13" s="249"/>
      <c r="AL13" s="252"/>
      <c r="AM13" s="249">
        <f>(AK13-AL13)*1.55/'Snelle prijsberekening '!B$6</f>
        <v>0</v>
      </c>
    </row>
    <row r="14" spans="1:41" ht="57.95" customHeight="1">
      <c r="A14" s="369"/>
      <c r="D14" s="243"/>
      <c r="E14" s="242">
        <f>'Snelle prijsberekening '!B$6</f>
        <v>2</v>
      </c>
      <c r="F14" s="243">
        <v>1</v>
      </c>
      <c r="G14" s="431">
        <v>75</v>
      </c>
      <c r="H14" s="245">
        <f t="shared" si="5"/>
        <v>75</v>
      </c>
      <c r="I14" s="246"/>
      <c r="J14" s="244"/>
      <c r="K14" s="433" t="s">
        <v>605</v>
      </c>
      <c r="L14" s="433" t="s">
        <v>606</v>
      </c>
      <c r="M14" s="241"/>
      <c r="N14" s="424" t="s">
        <v>690</v>
      </c>
      <c r="O14" s="323" t="s">
        <v>58</v>
      </c>
      <c r="P14" s="419" t="s">
        <v>720</v>
      </c>
      <c r="Q14" s="422" t="s">
        <v>634</v>
      </c>
      <c r="R14" s="496"/>
      <c r="S14" s="496"/>
      <c r="T14" s="496"/>
      <c r="U14" s="496"/>
      <c r="V14" s="496"/>
      <c r="W14" s="496"/>
      <c r="X14" s="249"/>
      <c r="Y14" s="497"/>
      <c r="Z14" s="250">
        <f t="shared" si="1"/>
        <v>-75</v>
      </c>
      <c r="AA14" s="241"/>
      <c r="AB14" s="249"/>
      <c r="AD14" s="250">
        <f>AB14-H14</f>
        <v>-75</v>
      </c>
      <c r="AF14" s="249"/>
      <c r="AH14" s="250">
        <f>AF14-H14</f>
        <v>-75</v>
      </c>
      <c r="AK14" s="249"/>
      <c r="AL14" s="252"/>
      <c r="AM14" s="249">
        <f>(AK14-AL14)*1.55/'Snelle prijsberekening '!B$6</f>
        <v>0</v>
      </c>
    </row>
    <row r="15" spans="1:41" ht="57.95" customHeight="1">
      <c r="A15" s="369"/>
      <c r="D15" s="243"/>
      <c r="E15" s="242">
        <f>'Snelle prijsberekening '!B$6</f>
        <v>2</v>
      </c>
      <c r="F15" s="243">
        <v>1</v>
      </c>
      <c r="G15" s="244">
        <v>75</v>
      </c>
      <c r="H15" s="245">
        <f t="shared" ref="H15:H17" si="8">G15*F15</f>
        <v>75</v>
      </c>
      <c r="I15" s="246"/>
      <c r="J15" s="244"/>
      <c r="K15" s="241" t="s">
        <v>618</v>
      </c>
      <c r="L15" s="241" t="s">
        <v>616</v>
      </c>
      <c r="M15" s="241"/>
      <c r="N15" s="423" t="s">
        <v>691</v>
      </c>
      <c r="O15" s="323" t="s">
        <v>58</v>
      </c>
      <c r="P15" s="419" t="s">
        <v>721</v>
      </c>
      <c r="Q15" s="422" t="s">
        <v>617</v>
      </c>
      <c r="R15" s="496"/>
      <c r="S15" s="496"/>
      <c r="T15" s="496"/>
      <c r="U15" s="496"/>
      <c r="V15" s="496"/>
      <c r="W15" s="496"/>
      <c r="X15" s="249"/>
      <c r="Y15" s="497"/>
      <c r="Z15" s="250">
        <f t="shared" si="1"/>
        <v>-75</v>
      </c>
      <c r="AA15" s="241"/>
      <c r="AB15" s="249"/>
      <c r="AD15" s="250">
        <f>AB15-H15</f>
        <v>-75</v>
      </c>
      <c r="AF15" s="249"/>
      <c r="AH15" s="250">
        <f>AF15-H15</f>
        <v>-75</v>
      </c>
      <c r="AK15" s="249"/>
      <c r="AL15" s="252"/>
      <c r="AM15" s="249">
        <f>(AK15-AL15)*1.55/'Snelle prijsberekening '!B$6</f>
        <v>0</v>
      </c>
    </row>
    <row r="16" spans="1:41" ht="57.95" customHeight="1" thickBot="1">
      <c r="A16" s="438"/>
      <c r="B16" s="439"/>
      <c r="C16" s="439"/>
      <c r="D16" s="440"/>
      <c r="E16" s="441">
        <f>'Snelle prijsberekening '!B$6</f>
        <v>2</v>
      </c>
      <c r="F16" s="440">
        <v>1</v>
      </c>
      <c r="G16" s="460">
        <v>75</v>
      </c>
      <c r="H16" s="443">
        <f t="shared" si="8"/>
        <v>75</v>
      </c>
      <c r="I16" s="537"/>
      <c r="J16" s="442"/>
      <c r="K16" s="461" t="s">
        <v>611</v>
      </c>
      <c r="L16" s="461" t="s">
        <v>613</v>
      </c>
      <c r="M16" s="444"/>
      <c r="N16" s="447" t="s">
        <v>692</v>
      </c>
      <c r="O16" s="452" t="s">
        <v>58</v>
      </c>
      <c r="P16" s="448" t="s">
        <v>722</v>
      </c>
      <c r="Q16" s="449" t="s">
        <v>612</v>
      </c>
      <c r="R16" s="496"/>
      <c r="S16" s="496"/>
      <c r="T16" s="496"/>
      <c r="U16" s="496"/>
      <c r="V16" s="496"/>
      <c r="W16" s="496"/>
      <c r="X16" s="249"/>
      <c r="Y16" s="497"/>
      <c r="Z16" s="250">
        <f t="shared" si="1"/>
        <v>-75</v>
      </c>
      <c r="AA16" s="241"/>
      <c r="AB16" s="249"/>
      <c r="AD16" s="250">
        <f>AB16-H16</f>
        <v>-75</v>
      </c>
      <c r="AF16" s="249"/>
      <c r="AH16" s="250">
        <f>AF16-H16</f>
        <v>-75</v>
      </c>
      <c r="AK16" s="249"/>
      <c r="AL16" s="252"/>
      <c r="AM16" s="249">
        <f>(AK16-AL16)*1.55/'Snelle prijsberekening '!B$6</f>
        <v>0</v>
      </c>
    </row>
    <row r="17" spans="1:39" ht="57.95" customHeight="1">
      <c r="A17" s="426"/>
      <c r="B17" s="491" t="s">
        <v>670</v>
      </c>
      <c r="C17" s="427"/>
      <c r="E17" s="429">
        <f>'Snelle prijsberekening '!B$6</f>
        <v>2</v>
      </c>
      <c r="F17" s="430">
        <v>1</v>
      </c>
      <c r="G17" s="431">
        <v>100</v>
      </c>
      <c r="H17" s="432">
        <f t="shared" si="8"/>
        <v>100</v>
      </c>
      <c r="I17" s="538"/>
      <c r="J17" s="431"/>
      <c r="K17" s="433" t="s">
        <v>624</v>
      </c>
      <c r="L17" s="433" t="s">
        <v>625</v>
      </c>
      <c r="N17" s="435" t="s">
        <v>693</v>
      </c>
      <c r="O17" s="492" t="s">
        <v>58</v>
      </c>
      <c r="P17" s="436" t="s">
        <v>723</v>
      </c>
      <c r="Q17" s="437" t="s">
        <v>623</v>
      </c>
      <c r="R17" s="496"/>
      <c r="S17" s="496"/>
      <c r="T17" s="496"/>
      <c r="U17" s="496"/>
      <c r="V17" s="496"/>
      <c r="W17" s="496"/>
      <c r="X17" s="249"/>
      <c r="Y17" s="497"/>
      <c r="Z17" s="250">
        <f t="shared" si="1"/>
        <v>-100</v>
      </c>
      <c r="AA17" s="241"/>
      <c r="AB17" s="249"/>
      <c r="AD17" s="250">
        <f>AB17-H17</f>
        <v>-100</v>
      </c>
      <c r="AF17" s="249"/>
      <c r="AH17" s="250">
        <f>AF17-H17</f>
        <v>-100</v>
      </c>
      <c r="AK17" s="249"/>
      <c r="AL17" s="252"/>
      <c r="AM17" s="249">
        <f>(AK17-AL17)*1.55/'Snelle prijsberekening '!B$6</f>
        <v>0</v>
      </c>
    </row>
    <row r="18" spans="1:39" ht="57.95" customHeight="1">
      <c r="A18" s="426"/>
      <c r="B18" s="427"/>
      <c r="C18" s="427"/>
      <c r="D18" s="495"/>
      <c r="E18" s="429">
        <f>'Snelle prijsberekening '!B$6</f>
        <v>2</v>
      </c>
      <c r="F18" s="430">
        <v>1</v>
      </c>
      <c r="G18" s="431">
        <v>100</v>
      </c>
      <c r="H18" s="432">
        <f t="shared" ref="H18" si="9">G18*F18</f>
        <v>100</v>
      </c>
      <c r="I18" s="538"/>
      <c r="J18" s="431"/>
      <c r="K18" s="433" t="s">
        <v>624</v>
      </c>
      <c r="L18" s="433" t="s">
        <v>633</v>
      </c>
      <c r="N18" s="435" t="s">
        <v>694</v>
      </c>
      <c r="O18" s="492" t="s">
        <v>58</v>
      </c>
      <c r="P18" s="436" t="s">
        <v>724</v>
      </c>
      <c r="Q18" s="437" t="s">
        <v>654</v>
      </c>
      <c r="R18" s="496"/>
      <c r="S18" s="496"/>
      <c r="T18" s="496"/>
      <c r="U18" s="496"/>
      <c r="V18" s="496"/>
      <c r="W18" s="496"/>
      <c r="X18" s="249"/>
      <c r="Y18" s="497"/>
      <c r="Z18" s="250">
        <f t="shared" si="1"/>
        <v>-100</v>
      </c>
      <c r="AA18" s="241"/>
      <c r="AB18" s="249"/>
      <c r="AD18" s="250"/>
      <c r="AF18" s="249"/>
      <c r="AH18" s="250"/>
      <c r="AK18" s="249"/>
      <c r="AL18" s="252"/>
      <c r="AM18" s="249"/>
    </row>
    <row r="19" spans="1:39" ht="57.95" customHeight="1">
      <c r="A19" s="369"/>
      <c r="D19" s="243"/>
      <c r="E19" s="242">
        <f>'Snelle prijsberekening '!B$6</f>
        <v>2</v>
      </c>
      <c r="F19" s="243">
        <v>1</v>
      </c>
      <c r="G19" s="431">
        <v>100</v>
      </c>
      <c r="H19" s="245">
        <f t="shared" ref="H19:H24" si="10">G19*F19</f>
        <v>100</v>
      </c>
      <c r="I19" s="246"/>
      <c r="J19" s="244"/>
      <c r="K19" s="433" t="s">
        <v>624</v>
      </c>
      <c r="L19" s="433" t="s">
        <v>625</v>
      </c>
      <c r="N19" s="423" t="s">
        <v>695</v>
      </c>
      <c r="O19" s="315" t="s">
        <v>58</v>
      </c>
      <c r="P19" s="419" t="s">
        <v>725</v>
      </c>
      <c r="Q19" s="422" t="s">
        <v>635</v>
      </c>
      <c r="R19" s="496"/>
      <c r="S19" s="496"/>
      <c r="T19" s="496"/>
      <c r="U19" s="496"/>
      <c r="V19" s="496"/>
      <c r="W19" s="496"/>
      <c r="X19" s="249"/>
      <c r="Y19" s="497"/>
      <c r="Z19" s="250">
        <f t="shared" si="1"/>
        <v>-100</v>
      </c>
      <c r="AA19" s="241"/>
      <c r="AB19" s="249"/>
      <c r="AD19" s="250">
        <f t="shared" ref="AD19:AD31" si="11">AB19-H19</f>
        <v>-100</v>
      </c>
      <c r="AF19" s="249"/>
      <c r="AH19" s="250">
        <f t="shared" ref="AH19:AH31" si="12">AF19-H19</f>
        <v>-100</v>
      </c>
      <c r="AK19" s="249"/>
      <c r="AL19" s="252"/>
      <c r="AM19" s="249">
        <f>(AK19-AL19)*1.55/'Snelle prijsberekening '!B$6</f>
        <v>0</v>
      </c>
    </row>
    <row r="20" spans="1:39" ht="57.95" customHeight="1" thickBot="1">
      <c r="A20" s="438"/>
      <c r="B20" s="439"/>
      <c r="C20" s="439"/>
      <c r="D20" s="440"/>
      <c r="E20" s="441">
        <f>'Snelle prijsberekening '!B$6</f>
        <v>2</v>
      </c>
      <c r="F20" s="440">
        <v>1</v>
      </c>
      <c r="G20" s="442">
        <v>100</v>
      </c>
      <c r="H20" s="443">
        <f t="shared" si="10"/>
        <v>100</v>
      </c>
      <c r="I20" s="537"/>
      <c r="J20" s="442"/>
      <c r="K20" s="444" t="s">
        <v>637</v>
      </c>
      <c r="L20" s="444" t="s">
        <v>633</v>
      </c>
      <c r="N20" s="447" t="s">
        <v>696</v>
      </c>
      <c r="O20" s="493" t="s">
        <v>58</v>
      </c>
      <c r="P20" s="448" t="s">
        <v>726</v>
      </c>
      <c r="Q20" s="449" t="s">
        <v>638</v>
      </c>
      <c r="R20" s="496"/>
      <c r="S20" s="496"/>
      <c r="T20" s="496"/>
      <c r="U20" s="496"/>
      <c r="V20" s="496"/>
      <c r="W20" s="496"/>
      <c r="X20" s="249"/>
      <c r="Y20" s="497"/>
      <c r="Z20" s="250">
        <f t="shared" si="1"/>
        <v>-100</v>
      </c>
      <c r="AA20" s="241"/>
      <c r="AB20" s="249"/>
      <c r="AD20" s="250">
        <f t="shared" si="11"/>
        <v>-100</v>
      </c>
      <c r="AF20" s="249"/>
      <c r="AH20" s="250">
        <f t="shared" si="12"/>
        <v>-100</v>
      </c>
      <c r="AK20" s="249"/>
      <c r="AL20" s="252"/>
      <c r="AM20" s="249">
        <f>(AK20-AL20)*1.55/'Snelle prijsberekening '!B$6</f>
        <v>0</v>
      </c>
    </row>
    <row r="21" spans="1:39" ht="48.75" customHeight="1">
      <c r="A21" s="369"/>
      <c r="B21" s="454" t="s">
        <v>671</v>
      </c>
      <c r="E21" s="242">
        <f>'Snelle prijsberekening '!B$6</f>
        <v>2</v>
      </c>
      <c r="F21" s="243">
        <v>1</v>
      </c>
      <c r="G21" s="431">
        <v>200</v>
      </c>
      <c r="H21" s="245">
        <f t="shared" si="10"/>
        <v>200</v>
      </c>
      <c r="I21" s="246"/>
      <c r="J21" s="244"/>
      <c r="K21" s="241" t="s">
        <v>622</v>
      </c>
      <c r="L21" s="241" t="s">
        <v>620</v>
      </c>
      <c r="N21" s="423" t="s">
        <v>700</v>
      </c>
      <c r="O21" s="319" t="s">
        <v>621</v>
      </c>
      <c r="P21" s="419" t="s">
        <v>716</v>
      </c>
      <c r="Q21" s="422" t="s">
        <v>619</v>
      </c>
      <c r="R21" s="496"/>
      <c r="S21" s="496"/>
      <c r="T21" s="496"/>
      <c r="U21" s="496"/>
      <c r="V21" s="496"/>
      <c r="W21" s="496"/>
      <c r="X21" s="249"/>
      <c r="Y21" s="497"/>
      <c r="Z21" s="250">
        <f t="shared" si="1"/>
        <v>-200</v>
      </c>
      <c r="AA21" s="241"/>
      <c r="AB21" s="249"/>
      <c r="AD21" s="250">
        <f t="shared" si="11"/>
        <v>-200</v>
      </c>
      <c r="AF21" s="249"/>
      <c r="AH21" s="250">
        <f t="shared" si="12"/>
        <v>-200</v>
      </c>
      <c r="AK21" s="249">
        <f t="shared" ref="AK21" si="13">AF21</f>
        <v>0</v>
      </c>
      <c r="AL21" s="252"/>
      <c r="AM21" s="249">
        <f>(AK21-AL21)*1.55/'Snelle prijsberekening '!B$6</f>
        <v>0</v>
      </c>
    </row>
    <row r="22" spans="1:39" ht="45" customHeight="1">
      <c r="A22" s="369"/>
      <c r="D22" s="494"/>
      <c r="E22" s="242">
        <f>'Snelle prijsberekening '!B$6</f>
        <v>2</v>
      </c>
      <c r="F22" s="243">
        <v>1</v>
      </c>
      <c r="G22" s="244">
        <v>200</v>
      </c>
      <c r="H22" s="245">
        <f t="shared" si="10"/>
        <v>200</v>
      </c>
      <c r="I22" s="246"/>
      <c r="J22" s="244"/>
      <c r="K22" s="241" t="s">
        <v>628</v>
      </c>
      <c r="L22" s="241" t="s">
        <v>627</v>
      </c>
      <c r="N22" s="423" t="s">
        <v>699</v>
      </c>
      <c r="O22" s="319" t="s">
        <v>621</v>
      </c>
      <c r="P22" s="419" t="s">
        <v>714</v>
      </c>
      <c r="Q22" s="422" t="s">
        <v>626</v>
      </c>
      <c r="R22" s="496"/>
      <c r="S22" s="496"/>
      <c r="T22" s="496"/>
      <c r="U22" s="496"/>
      <c r="V22" s="496"/>
      <c r="W22" s="496"/>
      <c r="X22" s="249"/>
      <c r="Y22" s="497"/>
      <c r="Z22" s="250">
        <f t="shared" si="1"/>
        <v>-200</v>
      </c>
      <c r="AA22" s="241"/>
      <c r="AB22" s="249"/>
      <c r="AD22" s="250">
        <f t="shared" si="11"/>
        <v>-200</v>
      </c>
      <c r="AF22" s="249"/>
      <c r="AH22" s="250">
        <f t="shared" si="12"/>
        <v>-200</v>
      </c>
      <c r="AK22" s="249"/>
      <c r="AL22" s="252"/>
      <c r="AM22" s="249">
        <f>(AK22-AL22)*1.55/'Snelle prijsberekening '!B$6</f>
        <v>0</v>
      </c>
    </row>
    <row r="23" spans="1:39" ht="57.95" customHeight="1">
      <c r="A23" s="369"/>
      <c r="D23" s="243"/>
      <c r="E23" s="242">
        <f>'Snelle prijsberekening '!B$6</f>
        <v>2</v>
      </c>
      <c r="F23" s="243">
        <v>1</v>
      </c>
      <c r="G23" s="244">
        <v>200</v>
      </c>
      <c r="H23" s="245">
        <f t="shared" si="10"/>
        <v>200</v>
      </c>
      <c r="I23" s="246"/>
      <c r="J23" s="244"/>
      <c r="K23" s="241" t="s">
        <v>630</v>
      </c>
      <c r="L23" s="241" t="s">
        <v>620</v>
      </c>
      <c r="N23" s="423" t="s">
        <v>698</v>
      </c>
      <c r="O23" s="319" t="s">
        <v>621</v>
      </c>
      <c r="P23" s="419" t="s">
        <v>713</v>
      </c>
      <c r="Q23" s="422" t="s">
        <v>629</v>
      </c>
      <c r="R23" s="496"/>
      <c r="S23" s="496"/>
      <c r="T23" s="496"/>
      <c r="U23" s="496"/>
      <c r="V23" s="496"/>
      <c r="W23" s="496"/>
      <c r="X23" s="249"/>
      <c r="Y23" s="497"/>
      <c r="Z23" s="250">
        <f t="shared" si="1"/>
        <v>-200</v>
      </c>
      <c r="AA23" s="241"/>
      <c r="AB23" s="249"/>
      <c r="AD23" s="250">
        <f t="shared" si="11"/>
        <v>-200</v>
      </c>
      <c r="AF23" s="249"/>
      <c r="AH23" s="250">
        <f t="shared" si="12"/>
        <v>-200</v>
      </c>
      <c r="AK23" s="249"/>
      <c r="AL23" s="252"/>
      <c r="AM23" s="249">
        <f>(AK23-AL23)*1.55/'Snelle prijsberekening '!B$6</f>
        <v>0</v>
      </c>
    </row>
    <row r="24" spans="1:39" ht="57.95" customHeight="1" thickBot="1">
      <c r="A24" s="438"/>
      <c r="B24" s="439"/>
      <c r="C24" s="439"/>
      <c r="D24" s="440"/>
      <c r="E24" s="441">
        <f>'Snelle prijsberekening '!B$6</f>
        <v>2</v>
      </c>
      <c r="F24" s="440">
        <v>1</v>
      </c>
      <c r="G24" s="442">
        <v>200</v>
      </c>
      <c r="H24" s="443">
        <f t="shared" si="10"/>
        <v>200</v>
      </c>
      <c r="I24" s="537"/>
      <c r="J24" s="442"/>
      <c r="K24" s="444" t="s">
        <v>632</v>
      </c>
      <c r="L24" s="444" t="s">
        <v>620</v>
      </c>
      <c r="N24" s="453" t="s">
        <v>697</v>
      </c>
      <c r="O24" s="455" t="s">
        <v>621</v>
      </c>
      <c r="P24" s="448" t="s">
        <v>712</v>
      </c>
      <c r="Q24" s="449" t="s">
        <v>631</v>
      </c>
      <c r="R24" s="496"/>
      <c r="S24" s="496"/>
      <c r="T24" s="496"/>
      <c r="U24" s="496"/>
      <c r="V24" s="496"/>
      <c r="W24" s="496"/>
      <c r="X24" s="249"/>
      <c r="Y24" s="497"/>
      <c r="Z24" s="250">
        <f t="shared" si="1"/>
        <v>-200</v>
      </c>
      <c r="AA24" s="241"/>
      <c r="AB24" s="249"/>
      <c r="AD24" s="250">
        <f t="shared" si="11"/>
        <v>-200</v>
      </c>
      <c r="AF24" s="249"/>
      <c r="AH24" s="250">
        <f t="shared" si="12"/>
        <v>-200</v>
      </c>
      <c r="AK24" s="249"/>
      <c r="AL24" s="252"/>
      <c r="AM24" s="249">
        <f>(AK24-AL24)*1.55/'Snelle prijsberekening '!B$6</f>
        <v>0</v>
      </c>
    </row>
    <row r="25" spans="1:39" ht="48.75" customHeight="1">
      <c r="A25" s="369"/>
      <c r="B25" s="457" t="s">
        <v>672</v>
      </c>
      <c r="E25" s="242">
        <f>'Snelle prijsberekening '!B$6</f>
        <v>2</v>
      </c>
      <c r="F25" s="243">
        <v>1</v>
      </c>
      <c r="G25" s="244">
        <v>110</v>
      </c>
      <c r="H25" s="245">
        <f t="shared" ref="H25:H27" si="14">G25*F25</f>
        <v>110</v>
      </c>
      <c r="I25" s="246"/>
      <c r="J25" s="244"/>
      <c r="K25" s="241" t="s">
        <v>640</v>
      </c>
      <c r="L25" s="241" t="s">
        <v>641</v>
      </c>
      <c r="N25" s="423" t="s">
        <v>701</v>
      </c>
      <c r="O25" s="317" t="s">
        <v>59</v>
      </c>
      <c r="P25" s="419" t="s">
        <v>715</v>
      </c>
      <c r="Q25" s="422" t="s">
        <v>639</v>
      </c>
      <c r="R25" s="496"/>
      <c r="S25" s="496"/>
      <c r="T25" s="496"/>
      <c r="U25" s="496"/>
      <c r="V25" s="496"/>
      <c r="W25" s="496"/>
      <c r="X25" s="249"/>
      <c r="Y25" s="497"/>
      <c r="Z25" s="250">
        <f t="shared" si="1"/>
        <v>-110</v>
      </c>
      <c r="AA25" s="241"/>
      <c r="AB25" s="249"/>
      <c r="AD25" s="250">
        <f t="shared" si="11"/>
        <v>-110</v>
      </c>
      <c r="AF25" s="249"/>
      <c r="AH25" s="250">
        <f t="shared" si="12"/>
        <v>-110</v>
      </c>
      <c r="AK25" s="249">
        <f t="shared" ref="AK25" si="15">AF25</f>
        <v>0</v>
      </c>
      <c r="AL25" s="252"/>
      <c r="AM25" s="249">
        <f>(AK25-AL25)*1.55/'Snelle prijsberekening '!B$6</f>
        <v>0</v>
      </c>
    </row>
    <row r="26" spans="1:39" ht="45" customHeight="1">
      <c r="A26" s="369"/>
      <c r="D26" s="494"/>
      <c r="E26" s="242">
        <f>'Snelle prijsberekening '!B$6</f>
        <v>2</v>
      </c>
      <c r="F26" s="243">
        <v>1</v>
      </c>
      <c r="G26" s="244">
        <v>70</v>
      </c>
      <c r="H26" s="245">
        <f t="shared" si="14"/>
        <v>70</v>
      </c>
      <c r="I26" s="246"/>
      <c r="J26" s="244"/>
      <c r="K26" s="241" t="s">
        <v>644</v>
      </c>
      <c r="L26" s="241" t="s">
        <v>643</v>
      </c>
      <c r="N26" s="423" t="s">
        <v>703</v>
      </c>
      <c r="O26" s="317" t="s">
        <v>59</v>
      </c>
      <c r="P26" s="419" t="s">
        <v>727</v>
      </c>
      <c r="Q26" s="422" t="s">
        <v>642</v>
      </c>
      <c r="R26" s="496"/>
      <c r="S26" s="496"/>
      <c r="T26" s="496"/>
      <c r="U26" s="496"/>
      <c r="V26" s="496"/>
      <c r="W26" s="496"/>
      <c r="X26" s="249"/>
      <c r="Y26" s="497"/>
      <c r="Z26" s="250">
        <f t="shared" si="1"/>
        <v>-70</v>
      </c>
      <c r="AA26" s="241"/>
      <c r="AB26" s="249"/>
      <c r="AD26" s="250">
        <f t="shared" si="11"/>
        <v>-70</v>
      </c>
      <c r="AF26" s="249"/>
      <c r="AH26" s="250">
        <f t="shared" si="12"/>
        <v>-70</v>
      </c>
      <c r="AK26" s="249"/>
      <c r="AL26" s="252"/>
      <c r="AM26" s="249">
        <f>(AK26-AL26)*1.55/'Snelle prijsberekening '!B$6</f>
        <v>0</v>
      </c>
    </row>
    <row r="27" spans="1:39" ht="57.95" customHeight="1" thickBot="1">
      <c r="A27" s="438"/>
      <c r="B27" s="439"/>
      <c r="C27" s="439"/>
      <c r="D27" s="440"/>
      <c r="E27" s="441">
        <f>'Snelle prijsberekening '!B$6</f>
        <v>2</v>
      </c>
      <c r="F27" s="440">
        <v>1</v>
      </c>
      <c r="G27" s="442">
        <v>70</v>
      </c>
      <c r="H27" s="443">
        <f t="shared" si="14"/>
        <v>70</v>
      </c>
      <c r="I27" s="537"/>
      <c r="J27" s="442"/>
      <c r="K27" s="444" t="s">
        <v>605</v>
      </c>
      <c r="L27" s="444" t="s">
        <v>643</v>
      </c>
      <c r="N27" s="456" t="s">
        <v>702</v>
      </c>
      <c r="O27" s="446" t="s">
        <v>59</v>
      </c>
      <c r="P27" s="448" t="s">
        <v>708</v>
      </c>
      <c r="Q27" s="449" t="s">
        <v>645</v>
      </c>
      <c r="R27" s="496"/>
      <c r="S27" s="496"/>
      <c r="T27" s="496"/>
      <c r="U27" s="496"/>
      <c r="V27" s="496"/>
      <c r="W27" s="496"/>
      <c r="X27" s="249"/>
      <c r="Y27" s="497"/>
      <c r="Z27" s="250">
        <f t="shared" si="1"/>
        <v>-70</v>
      </c>
      <c r="AA27" s="241"/>
      <c r="AB27" s="249"/>
      <c r="AD27" s="250">
        <f t="shared" si="11"/>
        <v>-70</v>
      </c>
      <c r="AF27" s="249"/>
      <c r="AH27" s="250">
        <f t="shared" si="12"/>
        <v>-70</v>
      </c>
      <c r="AK27" s="249"/>
      <c r="AL27" s="252"/>
      <c r="AM27" s="249">
        <f>(AK27-AL27)*1.55/'Snelle prijsberekening '!B$6</f>
        <v>0</v>
      </c>
    </row>
    <row r="28" spans="1:39" ht="48.75" customHeight="1">
      <c r="A28" s="369"/>
      <c r="B28" s="458" t="s">
        <v>673</v>
      </c>
      <c r="E28" s="242">
        <f>'Snelle prijsberekening '!B$6</f>
        <v>2</v>
      </c>
      <c r="F28" s="243">
        <v>1</v>
      </c>
      <c r="G28" s="244">
        <v>100</v>
      </c>
      <c r="H28" s="245">
        <f t="shared" ref="H28:H31" si="16">G28*F28</f>
        <v>100</v>
      </c>
      <c r="I28" s="246"/>
      <c r="J28" s="244"/>
      <c r="K28" s="241" t="s">
        <v>644</v>
      </c>
      <c r="L28" s="241" t="s">
        <v>648</v>
      </c>
      <c r="N28" s="423" t="s">
        <v>704</v>
      </c>
      <c r="O28" s="313" t="s">
        <v>646</v>
      </c>
      <c r="P28" s="419" t="s">
        <v>731</v>
      </c>
      <c r="Q28" s="422" t="s">
        <v>647</v>
      </c>
      <c r="R28" s="496"/>
      <c r="S28" s="496"/>
      <c r="T28" s="496"/>
      <c r="U28" s="496"/>
      <c r="V28" s="496"/>
      <c r="W28" s="496"/>
      <c r="X28" s="249"/>
      <c r="Y28" s="497"/>
      <c r="Z28" s="250">
        <f t="shared" si="1"/>
        <v>-100</v>
      </c>
      <c r="AA28" s="241"/>
      <c r="AB28" s="249"/>
      <c r="AD28" s="250">
        <f t="shared" si="11"/>
        <v>-100</v>
      </c>
      <c r="AF28" s="249"/>
      <c r="AH28" s="250">
        <f t="shared" si="12"/>
        <v>-100</v>
      </c>
      <c r="AK28" s="249">
        <f t="shared" ref="AK28" si="17">AF28</f>
        <v>0</v>
      </c>
      <c r="AL28" s="252"/>
      <c r="AM28" s="249">
        <f>(AK28-AL28)*1.55/'Snelle prijsberekening '!B$6</f>
        <v>0</v>
      </c>
    </row>
    <row r="29" spans="1:39" ht="45" customHeight="1">
      <c r="A29" s="369"/>
      <c r="D29" s="494"/>
      <c r="E29" s="242">
        <f>'Snelle prijsberekening '!B$6</f>
        <v>2</v>
      </c>
      <c r="F29" s="243">
        <v>1</v>
      </c>
      <c r="G29" s="244">
        <v>100</v>
      </c>
      <c r="H29" s="245">
        <f t="shared" si="16"/>
        <v>100</v>
      </c>
      <c r="I29" s="246"/>
      <c r="J29" s="244"/>
      <c r="K29" s="241" t="s">
        <v>649</v>
      </c>
      <c r="L29" s="241" t="s">
        <v>648</v>
      </c>
      <c r="N29" s="423" t="s">
        <v>705</v>
      </c>
      <c r="O29" s="313" t="s">
        <v>646</v>
      </c>
      <c r="P29" s="419" t="s">
        <v>711</v>
      </c>
      <c r="Q29" s="422" t="s">
        <v>650</v>
      </c>
      <c r="R29" s="496"/>
      <c r="S29" s="496"/>
      <c r="T29" s="496"/>
      <c r="U29" s="496"/>
      <c r="V29" s="496"/>
      <c r="W29" s="496"/>
      <c r="X29" s="249"/>
      <c r="Y29" s="497"/>
      <c r="Z29" s="250">
        <f t="shared" si="1"/>
        <v>-100</v>
      </c>
      <c r="AA29" s="241"/>
      <c r="AB29" s="249"/>
      <c r="AD29" s="250">
        <f t="shared" si="11"/>
        <v>-100</v>
      </c>
      <c r="AF29" s="249"/>
      <c r="AH29" s="250">
        <f t="shared" si="12"/>
        <v>-100</v>
      </c>
      <c r="AK29" s="249"/>
      <c r="AL29" s="252"/>
      <c r="AM29" s="249">
        <f>(AK29-AL29)*1.55/'Snelle prijsberekening '!B$6</f>
        <v>0</v>
      </c>
    </row>
    <row r="30" spans="1:39" ht="45" customHeight="1">
      <c r="A30" s="481"/>
      <c r="B30" s="482"/>
      <c r="C30" s="482"/>
      <c r="D30" s="490"/>
      <c r="E30" s="242">
        <f>'Snelle prijsberekening '!B$6</f>
        <v>2</v>
      </c>
      <c r="F30" s="243">
        <v>1</v>
      </c>
      <c r="G30" s="483">
        <v>80</v>
      </c>
      <c r="H30" s="484">
        <f t="shared" si="16"/>
        <v>80</v>
      </c>
      <c r="I30" s="539"/>
      <c r="J30" s="483"/>
      <c r="K30" s="241" t="s">
        <v>649</v>
      </c>
      <c r="L30" s="241" t="s">
        <v>653</v>
      </c>
      <c r="N30" s="487" t="s">
        <v>706</v>
      </c>
      <c r="O30" s="486" t="s">
        <v>646</v>
      </c>
      <c r="P30" s="488" t="s">
        <v>710</v>
      </c>
      <c r="Q30" s="489" t="s">
        <v>652</v>
      </c>
      <c r="R30" s="496"/>
      <c r="S30" s="496"/>
      <c r="T30" s="496"/>
      <c r="U30" s="496"/>
      <c r="V30" s="496"/>
      <c r="W30" s="496"/>
      <c r="X30" s="249"/>
      <c r="Y30" s="497"/>
      <c r="Z30" s="250">
        <f t="shared" si="1"/>
        <v>-80</v>
      </c>
      <c r="AA30" s="241"/>
      <c r="AB30" s="249"/>
      <c r="AD30" s="250">
        <f t="shared" si="11"/>
        <v>-80</v>
      </c>
      <c r="AF30" s="249"/>
      <c r="AH30" s="250">
        <f t="shared" si="12"/>
        <v>-80</v>
      </c>
      <c r="AK30" s="249"/>
      <c r="AL30" s="252"/>
      <c r="AM30" s="249"/>
    </row>
    <row r="31" spans="1:39" ht="57.95" customHeight="1" thickBot="1">
      <c r="A31" s="438"/>
      <c r="B31" s="439"/>
      <c r="C31" s="439"/>
      <c r="D31" s="440"/>
      <c r="E31" s="441">
        <f>'Snelle prijsberekening '!B$6</f>
        <v>2</v>
      </c>
      <c r="F31" s="440">
        <v>1</v>
      </c>
      <c r="G31" s="442">
        <v>60</v>
      </c>
      <c r="H31" s="443">
        <f t="shared" si="16"/>
        <v>60</v>
      </c>
      <c r="I31" s="537"/>
      <c r="J31" s="442"/>
      <c r="K31" s="444" t="s">
        <v>605</v>
      </c>
      <c r="L31" s="444" t="s">
        <v>599</v>
      </c>
      <c r="N31" s="456" t="s">
        <v>707</v>
      </c>
      <c r="O31" s="459" t="s">
        <v>646</v>
      </c>
      <c r="P31" s="448" t="s">
        <v>709</v>
      </c>
      <c r="Q31" s="449" t="s">
        <v>651</v>
      </c>
      <c r="R31" s="496"/>
      <c r="S31" s="496"/>
      <c r="T31" s="496"/>
      <c r="U31" s="496"/>
      <c r="V31" s="496"/>
      <c r="W31" s="496"/>
      <c r="X31" s="249"/>
      <c r="Y31" s="497"/>
      <c r="Z31" s="250">
        <f t="shared" si="1"/>
        <v>-60</v>
      </c>
      <c r="AA31" s="241"/>
      <c r="AB31" s="249"/>
      <c r="AD31" s="250">
        <f t="shared" si="11"/>
        <v>-60</v>
      </c>
      <c r="AF31" s="249"/>
      <c r="AH31" s="250">
        <f t="shared" si="12"/>
        <v>-60</v>
      </c>
      <c r="AK31" s="249"/>
      <c r="AL31" s="252"/>
      <c r="AM31" s="249">
        <f>(AK31-AL31)*1.55/'Snelle prijsberekening '!B$6</f>
        <v>0</v>
      </c>
    </row>
    <row r="32" spans="1:39" ht="30.95" customHeight="1">
      <c r="A32" s="369"/>
      <c r="G32" s="244"/>
      <c r="H32" s="244"/>
      <c r="I32" s="246"/>
      <c r="J32" s="246"/>
      <c r="AB32" s="249"/>
      <c r="AL32" s="252"/>
      <c r="AM32" s="249">
        <f>(AK32-AL32)*1.55/'Snelle prijsberekening '!B$6</f>
        <v>0</v>
      </c>
    </row>
    <row r="33" spans="1:39" ht="15.75">
      <c r="A33" s="369"/>
      <c r="G33" s="244"/>
      <c r="H33" s="244"/>
      <c r="I33" s="246"/>
      <c r="J33" s="246"/>
      <c r="AB33" s="249"/>
      <c r="AL33" s="252"/>
      <c r="AM33" s="249">
        <f>(AK33-AL33)*1.55/'Snelle prijsberekening '!B$6</f>
        <v>0</v>
      </c>
    </row>
    <row r="34" spans="1:39" ht="15.75">
      <c r="A34" s="369"/>
      <c r="G34" s="244"/>
      <c r="H34" s="244"/>
      <c r="I34" s="246"/>
      <c r="J34" s="246"/>
      <c r="AB34" s="249"/>
      <c r="AL34" s="252"/>
      <c r="AM34" s="249">
        <f>(AK34-AL34)*1.55/'Snelle prijsberekening '!B$6</f>
        <v>0</v>
      </c>
    </row>
    <row r="35" spans="1:39">
      <c r="G35" s="244"/>
      <c r="H35" s="244"/>
      <c r="I35" s="246"/>
      <c r="J35" s="246"/>
      <c r="AB35" s="249"/>
      <c r="AL35" s="252"/>
      <c r="AM35" s="249">
        <f>(AK35-AL35)*1.55/'Snelle prijsberekening '!B$6</f>
        <v>0</v>
      </c>
    </row>
    <row r="36" spans="1:39">
      <c r="G36" s="244"/>
      <c r="H36" s="244"/>
      <c r="I36" s="246"/>
      <c r="J36" s="246"/>
      <c r="AB36" s="249"/>
      <c r="AL36" s="252"/>
      <c r="AM36" s="249">
        <f>(AK36-AL36)*1.55/'Snelle prijsberekening '!B$6</f>
        <v>0</v>
      </c>
    </row>
    <row r="37" spans="1:39">
      <c r="G37" s="244"/>
      <c r="H37" s="244"/>
      <c r="I37" s="246"/>
      <c r="J37" s="246"/>
      <c r="AB37" s="249"/>
      <c r="AL37" s="252"/>
      <c r="AM37" s="249">
        <f>(AK37-AL37)*1.55/'Snelle prijsberekening '!B$6</f>
        <v>0</v>
      </c>
    </row>
    <row r="38" spans="1:39">
      <c r="G38" s="244"/>
      <c r="H38" s="244"/>
      <c r="I38" s="246"/>
      <c r="J38" s="246"/>
      <c r="AB38" s="249"/>
      <c r="AL38" s="252"/>
      <c r="AM38" s="249">
        <f>(AK38-AL38)*1.55/'Snelle prijsberekening '!B$6</f>
        <v>0</v>
      </c>
    </row>
    <row r="39" spans="1:39">
      <c r="G39" s="244"/>
      <c r="H39" s="244"/>
      <c r="I39" s="246"/>
      <c r="J39" s="246"/>
      <c r="AB39" s="249"/>
      <c r="AL39" s="252"/>
      <c r="AM39" s="249">
        <f>(AK39-AL39)*1.55/'Snelle prijsberekening '!B$6</f>
        <v>0</v>
      </c>
    </row>
    <row r="40" spans="1:39">
      <c r="G40" s="244"/>
      <c r="H40" s="244"/>
      <c r="I40" s="246"/>
      <c r="J40" s="246"/>
      <c r="AB40" s="249"/>
      <c r="AL40" s="252"/>
      <c r="AM40" s="249">
        <f>(AK40-AL40)*1.55/'Snelle prijsberekening '!B$6</f>
        <v>0</v>
      </c>
    </row>
    <row r="41" spans="1:39">
      <c r="G41" s="244"/>
      <c r="H41" s="244"/>
      <c r="I41" s="246"/>
      <c r="J41" s="246"/>
      <c r="AB41" s="249"/>
      <c r="AL41" s="252"/>
      <c r="AM41" s="249">
        <f>(AK41-AL41)*1.55/'Snelle prijsberekening '!B$6</f>
        <v>0</v>
      </c>
    </row>
    <row r="42" spans="1:39">
      <c r="G42" s="244"/>
      <c r="H42" s="244"/>
      <c r="I42" s="246"/>
      <c r="J42" s="246"/>
      <c r="AB42" s="249"/>
      <c r="AL42" s="252"/>
      <c r="AM42" s="249">
        <f>(AK42-AL42)*1.55/'Snelle prijsberekening '!B$6</f>
        <v>0</v>
      </c>
    </row>
    <row r="43" spans="1:39">
      <c r="G43" s="244"/>
      <c r="H43" s="244"/>
      <c r="I43" s="246"/>
      <c r="J43" s="246"/>
      <c r="AB43" s="249"/>
      <c r="AL43" s="252"/>
      <c r="AM43" s="249">
        <f>(AK43-AL43)*1.55/'Snelle prijsberekening '!B$6</f>
        <v>0</v>
      </c>
    </row>
    <row r="44" spans="1:39">
      <c r="G44" s="244"/>
      <c r="H44" s="244"/>
      <c r="I44" s="246"/>
      <c r="J44" s="246"/>
      <c r="AB44" s="249"/>
      <c r="AL44" s="252"/>
      <c r="AM44" s="249">
        <f>(AK44-AL44)*1.55/'Snelle prijsberekening '!B$6</f>
        <v>0</v>
      </c>
    </row>
    <row r="45" spans="1:39">
      <c r="G45" s="244"/>
      <c r="H45" s="244"/>
      <c r="I45" s="246"/>
      <c r="J45" s="246"/>
      <c r="AB45" s="249"/>
      <c r="AM45" s="249">
        <f>(AK45-AL45)*1.55/'Snelle prijsberekening '!B$6</f>
        <v>0</v>
      </c>
    </row>
    <row r="46" spans="1:39">
      <c r="G46" s="244"/>
      <c r="H46" s="244"/>
      <c r="I46" s="246"/>
      <c r="J46" s="246"/>
      <c r="AB46" s="249"/>
      <c r="AM46" s="249">
        <f>(AK46-AL46)*1.55/'Snelle prijsberekening '!B$6</f>
        <v>0</v>
      </c>
    </row>
    <row r="47" spans="1:39">
      <c r="G47" s="244"/>
      <c r="H47" s="244"/>
      <c r="I47" s="246"/>
      <c r="J47" s="246"/>
      <c r="AB47" s="249"/>
      <c r="AM47" s="249">
        <f>(AK47-AL47)*1.55/'Snelle prijsberekening '!B$6</f>
        <v>0</v>
      </c>
    </row>
    <row r="48" spans="1:39">
      <c r="G48" s="244"/>
      <c r="H48" s="244"/>
      <c r="I48" s="246"/>
      <c r="J48" s="246"/>
      <c r="AB48" s="249"/>
      <c r="AM48" s="249">
        <f>(AK48-AL48)*1.55/'Snelle prijsberekening '!B$6</f>
        <v>0</v>
      </c>
    </row>
    <row r="49" spans="7:39">
      <c r="G49" s="244"/>
      <c r="H49" s="244"/>
      <c r="I49" s="246"/>
      <c r="J49" s="246"/>
      <c r="AB49" s="249"/>
      <c r="AM49" s="249">
        <f>(AK49-AL49)*1.55/'Snelle prijsberekening '!B$6</f>
        <v>0</v>
      </c>
    </row>
    <row r="50" spans="7:39">
      <c r="G50" s="244"/>
      <c r="H50" s="244"/>
      <c r="I50" s="246"/>
      <c r="J50" s="246"/>
      <c r="AB50" s="249"/>
      <c r="AM50" s="249">
        <f>(AK50-AL50)*1.55/'Snelle prijsberekening '!B$6</f>
        <v>0</v>
      </c>
    </row>
    <row r="51" spans="7:39">
      <c r="G51" s="244"/>
      <c r="H51" s="244"/>
      <c r="I51" s="246"/>
      <c r="J51" s="246"/>
      <c r="AB51" s="249"/>
      <c r="AM51" s="249">
        <f>(AK51-AL51)*1.55/'Snelle prijsberekening '!B$6</f>
        <v>0</v>
      </c>
    </row>
    <row r="52" spans="7:39">
      <c r="G52" s="244"/>
      <c r="H52" s="244"/>
      <c r="I52" s="246"/>
      <c r="J52" s="246"/>
      <c r="AB52" s="249"/>
      <c r="AM52" s="249">
        <f>(AK52-AL52)*1.55/'Snelle prijsberekening '!B$6</f>
        <v>0</v>
      </c>
    </row>
    <row r="53" spans="7:39">
      <c r="G53" s="244"/>
      <c r="H53" s="244"/>
      <c r="I53" s="246"/>
      <c r="J53" s="246"/>
      <c r="AB53" s="249"/>
      <c r="AM53" s="249">
        <f>(AK53-AL53)*1.55/'Snelle prijsberekening '!B$6</f>
        <v>0</v>
      </c>
    </row>
    <row r="54" spans="7:39">
      <c r="G54" s="244"/>
      <c r="H54" s="244"/>
      <c r="I54" s="246"/>
      <c r="J54" s="246"/>
      <c r="AB54" s="249"/>
      <c r="AM54" s="249">
        <f>(AK54-AL54)*1.55/'Snelle prijsberekening '!B$6</f>
        <v>0</v>
      </c>
    </row>
    <row r="55" spans="7:39">
      <c r="G55" s="244"/>
      <c r="H55" s="244"/>
      <c r="I55" s="246"/>
      <c r="J55" s="246"/>
      <c r="AM55" s="249">
        <f>(AK55-AL55)*1.55/'Snelle prijsberekening '!B$6</f>
        <v>0</v>
      </c>
    </row>
    <row r="56" spans="7:39">
      <c r="G56" s="244"/>
      <c r="H56" s="244"/>
      <c r="I56" s="246"/>
      <c r="J56" s="246"/>
      <c r="AM56" s="249">
        <f>(AK56-AL56)*1.55/'Snelle prijsberekening '!B$6</f>
        <v>0</v>
      </c>
    </row>
    <row r="57" spans="7:39">
      <c r="G57" s="244"/>
      <c r="H57" s="244"/>
      <c r="I57" s="246"/>
      <c r="J57" s="246"/>
      <c r="AM57" s="249">
        <f>(AK57-AL57)*1.55/'Snelle prijsberekening '!B$6</f>
        <v>0</v>
      </c>
    </row>
    <row r="58" spans="7:39">
      <c r="G58" s="244"/>
      <c r="H58" s="244"/>
      <c r="I58" s="246"/>
      <c r="J58" s="246"/>
      <c r="AM58" s="249">
        <f>(AK58-AL58)*1.55/'Snelle prijsberekening '!B$6</f>
        <v>0</v>
      </c>
    </row>
    <row r="59" spans="7:39">
      <c r="G59" s="244"/>
      <c r="H59" s="244"/>
      <c r="I59" s="246"/>
      <c r="J59" s="246"/>
      <c r="AM59" s="249">
        <f>(AK59-AL59)*1.55/'Snelle prijsberekening '!B$6</f>
        <v>0</v>
      </c>
    </row>
    <row r="60" spans="7:39">
      <c r="G60" s="244"/>
      <c r="H60" s="244"/>
      <c r="I60" s="246"/>
      <c r="J60" s="246"/>
      <c r="AM60" s="249">
        <f>(AK60-AL60)*1.55/'Snelle prijsberekening '!B$6</f>
        <v>0</v>
      </c>
    </row>
  </sheetData>
  <hyperlinks>
    <hyperlink ref="Q3" r:id="rId1" xr:uid="{A116CA19-458C-4D7D-88A0-BAD4A22665C6}"/>
    <hyperlink ref="Q4" r:id="rId2" xr:uid="{CD330FB3-1F30-420C-BDCF-110F711F9EC4}"/>
    <hyperlink ref="Q5" r:id="rId3" xr:uid="{48941E30-E164-47A6-8935-B86334343B3E}"/>
    <hyperlink ref="Q6" r:id="rId4" xr:uid="{D53DCF08-F033-4935-9D61-7CF3148074A3}"/>
    <hyperlink ref="Q7" r:id="rId5" xr:uid="{75D09917-754D-4A3F-B904-6E602F54F424}"/>
    <hyperlink ref="Q8" r:id="rId6" xr:uid="{AD2F2367-7E65-411D-83F4-8753F209C027}"/>
    <hyperlink ref="Q14" r:id="rId7" xr:uid="{12AA7631-1D11-45A0-A5B9-9EDE075416F8}"/>
    <hyperlink ref="Q19" r:id="rId8" xr:uid="{74598073-6F02-44BF-B991-3947E8304722}"/>
    <hyperlink ref="Q25" r:id="rId9" xr:uid="{CA138378-5734-4494-8FF3-B38F13FE9CBA}"/>
    <hyperlink ref="Q9" r:id="rId10" xr:uid="{D7219E13-2AC7-4C4E-A3F8-90080985C3B9}"/>
    <hyperlink ref="Q11" r:id="rId11" xr:uid="{DF174E15-B27E-4467-B714-CC6CE6F9D3AA}"/>
    <hyperlink ref="Q12" r:id="rId12" xr:uid="{AEFEFDC4-CEE8-4132-AA38-4E7233C4C3C3}"/>
    <hyperlink ref="Q13" r:id="rId13" xr:uid="{F43CF3EA-1A7E-402C-ACEA-CAF11FD378F8}"/>
    <hyperlink ref="Q15" r:id="rId14" xr:uid="{1074D22C-82E9-4748-B325-174743C856F4}"/>
    <hyperlink ref="Q16" r:id="rId15" xr:uid="{97CAEE02-2A04-4B06-B395-CD52B37E96A4}"/>
    <hyperlink ref="Q10" r:id="rId16" xr:uid="{C0A2BB8B-A4DF-41DB-9999-BC207DD38B2A}"/>
    <hyperlink ref="Q17" r:id="rId17" xr:uid="{7152693B-C695-4218-B051-E2DBBB7E4DC0}"/>
    <hyperlink ref="Q18" r:id="rId18" xr:uid="{32B773C8-E9B6-495D-A111-6BEA23494265}"/>
    <hyperlink ref="Q20" r:id="rId19" xr:uid="{9FACD38D-2DE6-47E9-9B29-699BC2FB8A2D}"/>
    <hyperlink ref="Q21" r:id="rId20" xr:uid="{621398E9-CDCF-49AE-AAD4-8B9DDA23A594}"/>
    <hyperlink ref="Q22" r:id="rId21" xr:uid="{606394CA-AED4-45A5-BE94-1C3EB4D7E967}"/>
    <hyperlink ref="Q23" r:id="rId22" xr:uid="{816B5643-73D2-4222-9BD2-F7CEE9AAF224}"/>
    <hyperlink ref="Q24" r:id="rId23" xr:uid="{608AA435-2453-4640-8BE5-6790D431E692}"/>
    <hyperlink ref="Q26" r:id="rId24" xr:uid="{5009A682-C9B7-4993-89FA-FD9C8DCD1221}"/>
    <hyperlink ref="Q27" r:id="rId25" xr:uid="{0A026296-05F8-4C2F-BB11-48E26B4C7AE5}"/>
    <hyperlink ref="Q28" r:id="rId26" xr:uid="{043D09C3-EC05-4AAE-9C09-EE483819037F}"/>
    <hyperlink ref="Q29" r:id="rId27" xr:uid="{1C65BFF6-288B-45D9-8A75-717A385ADA0B}"/>
    <hyperlink ref="Q30" r:id="rId28" xr:uid="{F0742C23-0D6E-439F-8CCC-A58ECBCBEC2C}"/>
    <hyperlink ref="Q31" r:id="rId29" xr:uid="{1F0691AC-E055-4E43-8732-B54ED3953AF0}"/>
  </hyperlinks>
  <pageMargins left="0.7" right="0.7" top="0.75" bottom="0.75" header="0.3" footer="0.3"/>
  <pageSetup paperSize="9" orientation="portrait" r:id="rId3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C5F7F-496C-4A2E-821B-CBFF62440598}">
  <dimension ref="A1:Z26"/>
  <sheetViews>
    <sheetView workbookViewId="0">
      <selection activeCell="F8" sqref="F8"/>
    </sheetView>
  </sheetViews>
  <sheetFormatPr defaultColWidth="9.140625" defaultRowHeight="15"/>
  <cols>
    <col min="1" max="1" width="28.5703125" customWidth="1"/>
    <col min="2" max="2" width="41.42578125" customWidth="1"/>
    <col min="3" max="3" width="23.140625" customWidth="1"/>
    <col min="4" max="4" width="36" customWidth="1"/>
    <col min="5" max="5" width="27.85546875" customWidth="1"/>
    <col min="6" max="6" width="28.42578125" customWidth="1"/>
    <col min="7" max="7" width="38.140625" customWidth="1"/>
  </cols>
  <sheetData>
    <row r="1" spans="1:26" ht="24" thickBot="1">
      <c r="A1" s="389"/>
      <c r="B1" s="731" t="s">
        <v>563</v>
      </c>
      <c r="C1" s="732"/>
      <c r="D1" s="732"/>
      <c r="E1" s="732"/>
      <c r="F1" s="732"/>
      <c r="G1" s="733"/>
      <c r="H1" s="390"/>
      <c r="I1" s="390"/>
      <c r="J1" s="390"/>
      <c r="K1" s="390"/>
      <c r="L1" s="390"/>
      <c r="M1" s="390"/>
      <c r="N1" s="390"/>
      <c r="O1" s="390"/>
      <c r="P1" s="390"/>
      <c r="Q1" s="390"/>
      <c r="R1" s="390"/>
      <c r="S1" s="390"/>
      <c r="T1" s="390"/>
      <c r="U1" s="390"/>
      <c r="V1" s="390"/>
      <c r="W1" s="390"/>
      <c r="X1" s="390"/>
      <c r="Y1" s="390"/>
      <c r="Z1" s="390"/>
    </row>
    <row r="2" spans="1:26" ht="33" customHeight="1" thickBot="1">
      <c r="A2" s="391" t="s">
        <v>316</v>
      </c>
      <c r="B2" s="392" t="s">
        <v>466</v>
      </c>
      <c r="C2" s="393" t="s">
        <v>467</v>
      </c>
      <c r="D2" s="392" t="s">
        <v>468</v>
      </c>
      <c r="E2" s="392" t="s">
        <v>469</v>
      </c>
      <c r="F2" s="394" t="s">
        <v>470</v>
      </c>
      <c r="G2" s="392" t="s">
        <v>471</v>
      </c>
      <c r="H2" s="395"/>
      <c r="I2" s="395"/>
      <c r="J2" s="395"/>
      <c r="K2" s="395"/>
      <c r="L2" s="395"/>
      <c r="M2" s="395"/>
      <c r="N2" s="395"/>
      <c r="O2" s="395"/>
      <c r="P2" s="395"/>
      <c r="Q2" s="395"/>
      <c r="R2" s="395"/>
      <c r="S2" s="395"/>
      <c r="T2" s="395"/>
      <c r="U2" s="395"/>
      <c r="V2" s="395"/>
      <c r="W2" s="395"/>
      <c r="X2" s="395"/>
      <c r="Y2" s="395"/>
      <c r="Z2" s="395"/>
    </row>
    <row r="3" spans="1:26" ht="15.75" thickBot="1">
      <c r="A3" s="396" t="s">
        <v>341</v>
      </c>
      <c r="B3" s="397" t="s">
        <v>472</v>
      </c>
      <c r="C3" s="398">
        <v>33</v>
      </c>
      <c r="D3" s="397" t="s">
        <v>473</v>
      </c>
      <c r="E3" s="397" t="s">
        <v>474</v>
      </c>
      <c r="F3" s="399">
        <v>4087</v>
      </c>
      <c r="G3" s="397"/>
      <c r="H3" s="395"/>
      <c r="I3" s="395"/>
      <c r="J3" s="395"/>
      <c r="K3" s="395"/>
      <c r="L3" s="395"/>
      <c r="M3" s="395"/>
      <c r="N3" s="395"/>
      <c r="O3" s="395"/>
      <c r="P3" s="395"/>
      <c r="Q3" s="395"/>
      <c r="R3" s="395"/>
      <c r="S3" s="395"/>
      <c r="T3" s="395"/>
      <c r="U3" s="395"/>
      <c r="V3" s="395"/>
      <c r="W3" s="395"/>
      <c r="X3" s="395"/>
      <c r="Y3" s="395"/>
      <c r="Z3" s="395"/>
    </row>
    <row r="4" spans="1:26" ht="95.45" customHeight="1" thickBot="1">
      <c r="A4" s="396" t="s">
        <v>341</v>
      </c>
      <c r="B4" s="397" t="s">
        <v>475</v>
      </c>
      <c r="C4" s="398" t="s">
        <v>476</v>
      </c>
      <c r="D4" s="397" t="s">
        <v>477</v>
      </c>
      <c r="E4" s="400" t="s">
        <v>478</v>
      </c>
      <c r="F4" s="399">
        <v>469</v>
      </c>
      <c r="G4" s="397" t="s">
        <v>479</v>
      </c>
      <c r="H4" s="395"/>
      <c r="I4" s="395"/>
      <c r="J4" s="395"/>
      <c r="K4" s="395"/>
      <c r="L4" s="395"/>
      <c r="M4" s="395"/>
      <c r="N4" s="395"/>
      <c r="O4" s="395"/>
      <c r="P4" s="395"/>
      <c r="Q4" s="395"/>
      <c r="R4" s="395"/>
      <c r="S4" s="395"/>
      <c r="T4" s="395"/>
      <c r="U4" s="395"/>
      <c r="V4" s="395"/>
      <c r="W4" s="395"/>
      <c r="X4" s="395"/>
      <c r="Y4" s="395"/>
      <c r="Z4" s="395"/>
    </row>
    <row r="5" spans="1:26" ht="104.1" customHeight="1" thickBot="1">
      <c r="A5" s="396" t="s">
        <v>341</v>
      </c>
      <c r="B5" s="397" t="s">
        <v>480</v>
      </c>
      <c r="C5" s="398">
        <v>40</v>
      </c>
      <c r="D5" s="397" t="s">
        <v>481</v>
      </c>
      <c r="E5" s="400" t="s">
        <v>482</v>
      </c>
      <c r="F5" s="399">
        <v>4202</v>
      </c>
      <c r="G5" s="397" t="s">
        <v>483</v>
      </c>
      <c r="H5" s="395"/>
      <c r="I5" s="395"/>
      <c r="J5" s="395"/>
      <c r="K5" s="395"/>
      <c r="L5" s="395"/>
      <c r="M5" s="395"/>
      <c r="N5" s="395"/>
      <c r="O5" s="395"/>
      <c r="P5" s="395"/>
      <c r="Q5" s="395"/>
      <c r="R5" s="395"/>
      <c r="S5" s="395"/>
      <c r="T5" s="395"/>
      <c r="U5" s="395"/>
      <c r="V5" s="395"/>
      <c r="W5" s="395"/>
      <c r="X5" s="395"/>
      <c r="Y5" s="395"/>
      <c r="Z5" s="395"/>
    </row>
    <row r="6" spans="1:26" ht="27" thickBot="1">
      <c r="A6" s="396" t="s">
        <v>341</v>
      </c>
      <c r="B6" s="397" t="s">
        <v>484</v>
      </c>
      <c r="C6" s="398">
        <v>60</v>
      </c>
      <c r="D6" s="397" t="s">
        <v>485</v>
      </c>
      <c r="E6" s="397" t="s">
        <v>486</v>
      </c>
      <c r="F6" s="399">
        <v>471</v>
      </c>
      <c r="G6" s="397"/>
      <c r="H6" s="395"/>
      <c r="I6" s="395"/>
      <c r="J6" s="395"/>
      <c r="K6" s="395"/>
      <c r="L6" s="395"/>
      <c r="M6" s="395"/>
      <c r="N6" s="395"/>
      <c r="O6" s="395"/>
      <c r="P6" s="395"/>
      <c r="Q6" s="395"/>
      <c r="R6" s="395"/>
      <c r="S6" s="395"/>
      <c r="T6" s="395"/>
      <c r="U6" s="395"/>
      <c r="V6" s="395"/>
      <c r="W6" s="395"/>
      <c r="X6" s="395"/>
      <c r="Y6" s="395"/>
      <c r="Z6" s="395"/>
    </row>
    <row r="7" spans="1:26" ht="77.099999999999994" customHeight="1" thickBot="1">
      <c r="A7" s="396" t="s">
        <v>341</v>
      </c>
      <c r="B7" s="397" t="s">
        <v>487</v>
      </c>
      <c r="C7" s="398">
        <v>42</v>
      </c>
      <c r="D7" s="397" t="s">
        <v>488</v>
      </c>
      <c r="E7" s="397" t="s">
        <v>489</v>
      </c>
      <c r="F7" s="399">
        <v>1336</v>
      </c>
      <c r="G7" s="401" t="s">
        <v>490</v>
      </c>
      <c r="H7" s="395"/>
      <c r="I7" s="395"/>
      <c r="J7" s="395"/>
      <c r="K7" s="395"/>
      <c r="L7" s="395"/>
      <c r="M7" s="395"/>
      <c r="N7" s="395"/>
      <c r="O7" s="395"/>
      <c r="P7" s="395"/>
      <c r="Q7" s="395"/>
      <c r="R7" s="395"/>
      <c r="S7" s="395"/>
      <c r="T7" s="395"/>
      <c r="U7" s="395"/>
      <c r="V7" s="395"/>
      <c r="W7" s="395"/>
      <c r="X7" s="395"/>
      <c r="Y7" s="395"/>
      <c r="Z7" s="395"/>
    </row>
    <row r="8" spans="1:26" ht="39.75" thickBot="1">
      <c r="A8" s="396" t="s">
        <v>233</v>
      </c>
      <c r="B8" s="397" t="s">
        <v>491</v>
      </c>
      <c r="C8" s="398">
        <v>14.5</v>
      </c>
      <c r="D8" s="397" t="s">
        <v>492</v>
      </c>
      <c r="E8" s="400" t="s">
        <v>493</v>
      </c>
      <c r="F8" s="399">
        <v>918</v>
      </c>
      <c r="G8" s="397" t="s">
        <v>494</v>
      </c>
      <c r="H8" s="395"/>
      <c r="I8" s="395"/>
      <c r="J8" s="395"/>
      <c r="K8" s="395"/>
      <c r="L8" s="395"/>
      <c r="M8" s="395"/>
      <c r="N8" s="395"/>
      <c r="O8" s="395"/>
      <c r="P8" s="395"/>
      <c r="Q8" s="395"/>
      <c r="R8" s="395"/>
      <c r="S8" s="395"/>
      <c r="T8" s="395"/>
      <c r="U8" s="395"/>
      <c r="V8" s="395"/>
      <c r="W8" s="395"/>
      <c r="X8" s="395"/>
      <c r="Y8" s="395"/>
      <c r="Z8" s="395"/>
    </row>
    <row r="9" spans="1:26" ht="65.25" thickBot="1">
      <c r="A9" s="396" t="s">
        <v>233</v>
      </c>
      <c r="B9" s="397" t="s">
        <v>495</v>
      </c>
      <c r="C9" s="398" t="s">
        <v>496</v>
      </c>
      <c r="D9" s="397" t="s">
        <v>497</v>
      </c>
      <c r="E9" s="400" t="s">
        <v>498</v>
      </c>
      <c r="F9" s="399">
        <v>4086</v>
      </c>
      <c r="G9" s="397" t="s">
        <v>499</v>
      </c>
      <c r="H9" s="395"/>
      <c r="I9" s="395"/>
      <c r="J9" s="395"/>
      <c r="K9" s="395"/>
      <c r="L9" s="395"/>
      <c r="M9" s="395"/>
      <c r="N9" s="395"/>
      <c r="O9" s="395"/>
      <c r="P9" s="395"/>
      <c r="Q9" s="395"/>
      <c r="R9" s="395"/>
      <c r="S9" s="395"/>
      <c r="T9" s="395"/>
      <c r="U9" s="395"/>
      <c r="V9" s="395"/>
      <c r="W9" s="395"/>
      <c r="X9" s="395"/>
      <c r="Y9" s="395"/>
      <c r="Z9" s="395"/>
    </row>
    <row r="10" spans="1:26" ht="15.75" thickBot="1">
      <c r="A10" s="396" t="s">
        <v>233</v>
      </c>
      <c r="B10" s="397" t="s">
        <v>500</v>
      </c>
      <c r="C10" s="398"/>
      <c r="D10" s="397" t="s">
        <v>501</v>
      </c>
      <c r="E10" s="397" t="s">
        <v>502</v>
      </c>
      <c r="F10" s="399">
        <v>3689</v>
      </c>
      <c r="G10" s="397"/>
      <c r="H10" s="395"/>
      <c r="I10" s="395"/>
      <c r="J10" s="395"/>
      <c r="K10" s="395"/>
      <c r="L10" s="395"/>
      <c r="M10" s="395"/>
      <c r="N10" s="395"/>
      <c r="O10" s="395"/>
      <c r="P10" s="395"/>
      <c r="Q10" s="395"/>
      <c r="R10" s="395"/>
      <c r="S10" s="395"/>
      <c r="T10" s="395"/>
      <c r="U10" s="395"/>
      <c r="V10" s="395"/>
      <c r="W10" s="395"/>
      <c r="X10" s="395"/>
      <c r="Y10" s="395"/>
      <c r="Z10" s="395"/>
    </row>
    <row r="11" spans="1:26" ht="15.75" thickBot="1">
      <c r="A11" s="396" t="s">
        <v>233</v>
      </c>
      <c r="B11" s="397" t="s">
        <v>503</v>
      </c>
      <c r="C11" s="398">
        <v>20</v>
      </c>
      <c r="D11" s="397" t="s">
        <v>504</v>
      </c>
      <c r="E11" s="397" t="s">
        <v>505</v>
      </c>
      <c r="F11" s="399">
        <v>3761</v>
      </c>
      <c r="G11" s="397"/>
      <c r="H11" s="395"/>
      <c r="I11" s="395"/>
      <c r="J11" s="395"/>
      <c r="K11" s="395"/>
      <c r="L11" s="395"/>
      <c r="M11" s="395"/>
      <c r="N11" s="395"/>
      <c r="O11" s="395"/>
      <c r="P11" s="395"/>
      <c r="Q11" s="395"/>
      <c r="R11" s="395"/>
      <c r="S11" s="395"/>
      <c r="T11" s="395"/>
      <c r="U11" s="395"/>
      <c r="V11" s="395"/>
      <c r="W11" s="395"/>
      <c r="X11" s="395"/>
      <c r="Y11" s="395"/>
      <c r="Z11" s="395"/>
    </row>
    <row r="12" spans="1:26" ht="15.75" thickBot="1">
      <c r="A12" s="396" t="s">
        <v>233</v>
      </c>
      <c r="B12" s="397" t="s">
        <v>506</v>
      </c>
      <c r="C12" s="398">
        <v>36</v>
      </c>
      <c r="D12" s="397" t="s">
        <v>504</v>
      </c>
      <c r="E12" s="397" t="s">
        <v>505</v>
      </c>
      <c r="F12" s="399">
        <v>2648</v>
      </c>
      <c r="G12" s="397"/>
      <c r="H12" s="395"/>
      <c r="I12" s="395"/>
      <c r="J12" s="395"/>
      <c r="K12" s="395"/>
      <c r="L12" s="395"/>
      <c r="M12" s="395"/>
      <c r="N12" s="395"/>
      <c r="O12" s="395"/>
      <c r="P12" s="395"/>
      <c r="Q12" s="395"/>
      <c r="R12" s="395"/>
      <c r="S12" s="395"/>
      <c r="T12" s="395"/>
      <c r="U12" s="395"/>
      <c r="V12" s="395"/>
      <c r="W12" s="395"/>
      <c r="X12" s="395"/>
      <c r="Y12" s="395"/>
      <c r="Z12" s="395"/>
    </row>
    <row r="13" spans="1:26" ht="15.75" thickBot="1">
      <c r="A13" s="396" t="s">
        <v>233</v>
      </c>
      <c r="B13" s="397" t="s">
        <v>507</v>
      </c>
      <c r="C13" s="398">
        <v>22</v>
      </c>
      <c r="D13" s="397" t="s">
        <v>508</v>
      </c>
      <c r="E13" s="397" t="s">
        <v>509</v>
      </c>
      <c r="F13" s="399">
        <v>2639</v>
      </c>
      <c r="G13" s="397"/>
      <c r="H13" s="395"/>
      <c r="I13" s="395"/>
      <c r="J13" s="395"/>
      <c r="K13" s="395"/>
      <c r="L13" s="395"/>
      <c r="M13" s="395"/>
      <c r="N13" s="395"/>
      <c r="O13" s="395"/>
      <c r="P13" s="395"/>
      <c r="Q13" s="395"/>
      <c r="R13" s="395"/>
      <c r="S13" s="395"/>
      <c r="T13" s="395"/>
      <c r="U13" s="395"/>
      <c r="V13" s="395"/>
      <c r="W13" s="395"/>
      <c r="X13" s="395"/>
      <c r="Y13" s="395"/>
      <c r="Z13" s="395"/>
    </row>
    <row r="14" spans="1:26" ht="39.75" thickBot="1">
      <c r="A14" s="396" t="s">
        <v>339</v>
      </c>
      <c r="B14" s="397" t="s">
        <v>510</v>
      </c>
      <c r="C14" s="398">
        <v>11.55</v>
      </c>
      <c r="D14" s="397" t="s">
        <v>511</v>
      </c>
      <c r="E14" s="400" t="s">
        <v>512</v>
      </c>
      <c r="F14" s="399">
        <v>882</v>
      </c>
      <c r="G14" s="397" t="s">
        <v>513</v>
      </c>
      <c r="H14" s="395"/>
      <c r="I14" s="395"/>
      <c r="J14" s="395"/>
      <c r="K14" s="395"/>
      <c r="L14" s="395"/>
      <c r="M14" s="395"/>
      <c r="N14" s="395"/>
      <c r="O14" s="395"/>
      <c r="P14" s="395"/>
      <c r="Q14" s="395"/>
      <c r="R14" s="395"/>
      <c r="S14" s="395"/>
      <c r="T14" s="395"/>
      <c r="U14" s="395"/>
      <c r="V14" s="395"/>
      <c r="W14" s="395"/>
      <c r="X14" s="395"/>
      <c r="Y14" s="395"/>
      <c r="Z14" s="395"/>
    </row>
    <row r="15" spans="1:26" ht="27" thickBot="1">
      <c r="A15" s="396" t="s">
        <v>234</v>
      </c>
      <c r="B15" s="397" t="s">
        <v>514</v>
      </c>
      <c r="C15" s="398">
        <v>24</v>
      </c>
      <c r="D15" s="397" t="s">
        <v>515</v>
      </c>
      <c r="E15" s="397" t="s">
        <v>516</v>
      </c>
      <c r="F15" s="399">
        <v>4103</v>
      </c>
      <c r="G15" s="397" t="s">
        <v>517</v>
      </c>
      <c r="H15" s="395"/>
      <c r="I15" s="395"/>
      <c r="J15" s="395"/>
      <c r="K15" s="395"/>
      <c r="L15" s="395"/>
      <c r="M15" s="395"/>
      <c r="N15" s="395"/>
      <c r="O15" s="395"/>
      <c r="P15" s="395"/>
      <c r="Q15" s="395"/>
      <c r="R15" s="395"/>
      <c r="S15" s="395"/>
      <c r="T15" s="395"/>
      <c r="U15" s="395"/>
      <c r="V15" s="395"/>
      <c r="W15" s="395"/>
      <c r="X15" s="395"/>
      <c r="Y15" s="395"/>
      <c r="Z15" s="395"/>
    </row>
    <row r="16" spans="1:26" ht="15.75" thickBot="1">
      <c r="A16" s="396" t="s">
        <v>518</v>
      </c>
      <c r="B16" s="397" t="s">
        <v>519</v>
      </c>
      <c r="C16" s="398">
        <v>23</v>
      </c>
      <c r="D16" s="397" t="s">
        <v>520</v>
      </c>
      <c r="E16" s="397" t="s">
        <v>521</v>
      </c>
      <c r="F16" s="399">
        <v>443</v>
      </c>
      <c r="G16" s="397"/>
      <c r="H16" s="395"/>
      <c r="I16" s="395"/>
      <c r="J16" s="395"/>
      <c r="K16" s="395"/>
      <c r="L16" s="395"/>
      <c r="M16" s="395"/>
      <c r="N16" s="395"/>
      <c r="O16" s="395"/>
      <c r="P16" s="395"/>
      <c r="Q16" s="395"/>
      <c r="R16" s="395"/>
      <c r="S16" s="395"/>
      <c r="T16" s="395"/>
      <c r="U16" s="395"/>
      <c r="V16" s="395"/>
      <c r="W16" s="395"/>
      <c r="X16" s="395"/>
      <c r="Y16" s="395"/>
      <c r="Z16" s="395"/>
    </row>
    <row r="17" spans="1:26" ht="27" thickBot="1">
      <c r="A17" s="396" t="s">
        <v>522</v>
      </c>
      <c r="B17" s="397" t="s">
        <v>523</v>
      </c>
      <c r="C17" s="398">
        <v>20</v>
      </c>
      <c r="D17" s="397" t="s">
        <v>524</v>
      </c>
      <c r="E17" s="397" t="s">
        <v>525</v>
      </c>
      <c r="F17" s="399">
        <v>3745</v>
      </c>
      <c r="G17" s="397"/>
      <c r="H17" s="395"/>
      <c r="I17" s="395"/>
      <c r="J17" s="395"/>
      <c r="K17" s="395"/>
      <c r="L17" s="395"/>
      <c r="M17" s="395"/>
      <c r="N17" s="395"/>
      <c r="O17" s="395"/>
      <c r="P17" s="395"/>
      <c r="Q17" s="395"/>
      <c r="R17" s="395"/>
      <c r="S17" s="395"/>
      <c r="T17" s="395"/>
      <c r="U17" s="395"/>
      <c r="V17" s="395"/>
      <c r="W17" s="395"/>
      <c r="X17" s="395"/>
      <c r="Y17" s="395"/>
      <c r="Z17" s="395"/>
    </row>
    <row r="18" spans="1:26" ht="52.5" thickBot="1">
      <c r="A18" s="396" t="s">
        <v>526</v>
      </c>
      <c r="B18" s="397" t="s">
        <v>527</v>
      </c>
      <c r="C18" s="398" t="s">
        <v>528</v>
      </c>
      <c r="D18" s="397" t="s">
        <v>524</v>
      </c>
      <c r="E18" s="397" t="s">
        <v>525</v>
      </c>
      <c r="F18" s="399">
        <v>4071</v>
      </c>
      <c r="G18" s="397"/>
      <c r="H18" s="395"/>
      <c r="I18" s="395"/>
      <c r="J18" s="395"/>
      <c r="K18" s="395"/>
      <c r="L18" s="395"/>
      <c r="M18" s="395"/>
      <c r="N18" s="395"/>
      <c r="O18" s="395"/>
      <c r="P18" s="395"/>
      <c r="Q18" s="395"/>
      <c r="R18" s="395"/>
      <c r="S18" s="395"/>
      <c r="T18" s="395"/>
      <c r="U18" s="395"/>
      <c r="V18" s="395"/>
      <c r="W18" s="395"/>
      <c r="X18" s="395"/>
      <c r="Y18" s="395"/>
      <c r="Z18" s="395"/>
    </row>
    <row r="19" spans="1:26" ht="27" thickBot="1">
      <c r="A19" s="396" t="s">
        <v>529</v>
      </c>
      <c r="B19" s="397" t="s">
        <v>530</v>
      </c>
      <c r="C19" s="398">
        <v>15</v>
      </c>
      <c r="D19" s="397" t="s">
        <v>531</v>
      </c>
      <c r="E19" s="397" t="s">
        <v>532</v>
      </c>
      <c r="F19" s="399" t="s">
        <v>533</v>
      </c>
      <c r="G19" s="397"/>
      <c r="H19" s="395"/>
      <c r="I19" s="395"/>
      <c r="J19" s="395"/>
      <c r="K19" s="395"/>
      <c r="L19" s="395"/>
      <c r="M19" s="395"/>
      <c r="N19" s="395"/>
      <c r="O19" s="395"/>
      <c r="P19" s="395"/>
      <c r="Q19" s="395"/>
      <c r="R19" s="395"/>
      <c r="S19" s="395"/>
      <c r="T19" s="395"/>
      <c r="U19" s="395"/>
      <c r="V19" s="395"/>
      <c r="W19" s="395"/>
      <c r="X19" s="395"/>
      <c r="Y19" s="395"/>
      <c r="Z19" s="395"/>
    </row>
    <row r="20" spans="1:26" ht="78" thickBot="1">
      <c r="A20" s="396" t="s">
        <v>236</v>
      </c>
      <c r="B20" s="397" t="s">
        <v>534</v>
      </c>
      <c r="C20" s="398" t="s">
        <v>535</v>
      </c>
      <c r="D20" s="397" t="s">
        <v>536</v>
      </c>
      <c r="E20" s="397" t="s">
        <v>537</v>
      </c>
      <c r="F20" s="399">
        <v>1334</v>
      </c>
      <c r="G20" s="401" t="s">
        <v>538</v>
      </c>
      <c r="H20" s="395"/>
      <c r="I20" s="395"/>
      <c r="J20" s="395"/>
      <c r="K20" s="395"/>
      <c r="L20" s="395"/>
      <c r="M20" s="395"/>
      <c r="N20" s="395"/>
      <c r="O20" s="395"/>
      <c r="P20" s="395"/>
      <c r="Q20" s="395"/>
      <c r="R20" s="395"/>
      <c r="S20" s="395"/>
      <c r="T20" s="395"/>
      <c r="U20" s="395"/>
      <c r="V20" s="395"/>
      <c r="W20" s="395"/>
      <c r="X20" s="395"/>
      <c r="Y20" s="395"/>
      <c r="Z20" s="395"/>
    </row>
    <row r="21" spans="1:26" ht="116.25" thickBot="1">
      <c r="A21" s="396" t="s">
        <v>239</v>
      </c>
      <c r="B21" s="397" t="s">
        <v>539</v>
      </c>
      <c r="C21" s="398" t="s">
        <v>540</v>
      </c>
      <c r="D21" s="397" t="s">
        <v>541</v>
      </c>
      <c r="E21" s="397" t="s">
        <v>542</v>
      </c>
      <c r="F21" s="399">
        <v>1251</v>
      </c>
      <c r="G21" s="401" t="s">
        <v>543</v>
      </c>
      <c r="H21" s="395"/>
      <c r="I21" s="395"/>
      <c r="J21" s="395"/>
      <c r="K21" s="395"/>
      <c r="L21" s="395"/>
      <c r="M21" s="395"/>
      <c r="N21" s="395"/>
      <c r="O21" s="395"/>
      <c r="P21" s="395"/>
      <c r="Q21" s="395"/>
      <c r="R21" s="395"/>
      <c r="S21" s="395"/>
      <c r="T21" s="395"/>
      <c r="U21" s="395"/>
      <c r="V21" s="395"/>
      <c r="W21" s="395"/>
      <c r="X21" s="395"/>
      <c r="Y21" s="395"/>
      <c r="Z21" s="395"/>
    </row>
    <row r="22" spans="1:26" ht="78" thickBot="1">
      <c r="A22" s="396" t="s">
        <v>544</v>
      </c>
      <c r="B22" s="397" t="s">
        <v>545</v>
      </c>
      <c r="C22" s="398" t="s">
        <v>546</v>
      </c>
      <c r="D22" s="397" t="s">
        <v>547</v>
      </c>
      <c r="E22" s="397" t="s">
        <v>548</v>
      </c>
      <c r="F22" s="399">
        <v>3741</v>
      </c>
      <c r="G22" s="397"/>
      <c r="H22" s="395"/>
      <c r="I22" s="395"/>
      <c r="J22" s="395"/>
      <c r="K22" s="395"/>
      <c r="L22" s="395"/>
      <c r="M22" s="395"/>
      <c r="N22" s="395"/>
      <c r="O22" s="395"/>
      <c r="P22" s="395"/>
      <c r="Q22" s="395"/>
      <c r="R22" s="395"/>
      <c r="S22" s="395"/>
      <c r="T22" s="395"/>
      <c r="U22" s="395"/>
      <c r="V22" s="395"/>
      <c r="W22" s="395"/>
      <c r="X22" s="395"/>
      <c r="Y22" s="395"/>
      <c r="Z22" s="395"/>
    </row>
    <row r="23" spans="1:26" ht="15.75" thickBot="1">
      <c r="A23" s="396" t="s">
        <v>549</v>
      </c>
      <c r="B23" s="397" t="s">
        <v>550</v>
      </c>
      <c r="C23" s="398">
        <v>32</v>
      </c>
      <c r="D23" s="397" t="s">
        <v>551</v>
      </c>
      <c r="E23" s="397" t="s">
        <v>537</v>
      </c>
      <c r="F23" s="399">
        <v>441</v>
      </c>
      <c r="G23" s="397"/>
      <c r="H23" s="395"/>
      <c r="I23" s="395"/>
      <c r="J23" s="395"/>
      <c r="K23" s="395"/>
      <c r="L23" s="395"/>
      <c r="M23" s="395"/>
      <c r="N23" s="395"/>
      <c r="O23" s="395"/>
      <c r="P23" s="395"/>
      <c r="Q23" s="395"/>
      <c r="R23" s="395"/>
      <c r="S23" s="395"/>
      <c r="T23" s="395"/>
      <c r="U23" s="395"/>
      <c r="V23" s="395"/>
      <c r="W23" s="395"/>
      <c r="X23" s="395"/>
      <c r="Y23" s="395"/>
      <c r="Z23" s="395"/>
    </row>
    <row r="24" spans="1:26" ht="116.25" thickBot="1">
      <c r="A24" s="396" t="s">
        <v>549</v>
      </c>
      <c r="B24" s="397" t="s">
        <v>552</v>
      </c>
      <c r="C24" s="398" t="s">
        <v>553</v>
      </c>
      <c r="D24" s="397" t="s">
        <v>554</v>
      </c>
      <c r="E24" s="397"/>
      <c r="F24" s="399">
        <v>439</v>
      </c>
      <c r="G24" s="397"/>
      <c r="H24" s="395"/>
      <c r="I24" s="395"/>
      <c r="J24" s="395"/>
      <c r="K24" s="395"/>
      <c r="L24" s="395"/>
      <c r="M24" s="395"/>
      <c r="N24" s="395"/>
      <c r="O24" s="395"/>
      <c r="P24" s="395"/>
      <c r="Q24" s="395"/>
      <c r="R24" s="395"/>
      <c r="S24" s="395"/>
      <c r="T24" s="395"/>
      <c r="U24" s="395"/>
      <c r="V24" s="395"/>
      <c r="W24" s="395"/>
      <c r="X24" s="395"/>
      <c r="Y24" s="395"/>
      <c r="Z24" s="395"/>
    </row>
    <row r="25" spans="1:26" ht="9.9499999999999993" customHeight="1" thickBot="1">
      <c r="A25" s="396" t="s">
        <v>555</v>
      </c>
      <c r="B25" s="397" t="s">
        <v>556</v>
      </c>
      <c r="C25" s="398">
        <v>35</v>
      </c>
      <c r="D25" s="397" t="s">
        <v>557</v>
      </c>
      <c r="E25" s="397"/>
      <c r="F25" s="399">
        <v>3748</v>
      </c>
      <c r="G25" s="397"/>
      <c r="H25" s="395"/>
      <c r="I25" s="395"/>
      <c r="J25" s="395"/>
      <c r="K25" s="395"/>
      <c r="L25" s="395"/>
      <c r="M25" s="395"/>
      <c r="N25" s="395"/>
      <c r="O25" s="395"/>
      <c r="P25" s="395"/>
      <c r="Q25" s="395"/>
      <c r="R25" s="395"/>
      <c r="S25" s="395"/>
      <c r="T25" s="395"/>
      <c r="U25" s="395"/>
      <c r="V25" s="395"/>
      <c r="W25" s="395"/>
      <c r="X25" s="395"/>
      <c r="Y25" s="395"/>
      <c r="Z25" s="395"/>
    </row>
    <row r="26" spans="1:26" ht="156.6" customHeight="1" thickBot="1">
      <c r="A26" s="396" t="s">
        <v>558</v>
      </c>
      <c r="B26" s="397" t="s">
        <v>559</v>
      </c>
      <c r="C26" s="398" t="s">
        <v>560</v>
      </c>
      <c r="D26" s="397" t="s">
        <v>561</v>
      </c>
      <c r="E26" s="397" t="s">
        <v>562</v>
      </c>
      <c r="F26" s="399">
        <v>3740</v>
      </c>
      <c r="G26" s="397"/>
      <c r="H26" s="395"/>
      <c r="I26" s="395"/>
      <c r="J26" s="395"/>
      <c r="K26" s="395"/>
      <c r="L26" s="395"/>
      <c r="M26" s="395"/>
      <c r="N26" s="395"/>
      <c r="O26" s="395"/>
      <c r="P26" s="395"/>
      <c r="Q26" s="395"/>
      <c r="R26" s="395"/>
      <c r="S26" s="395"/>
      <c r="T26" s="395"/>
      <c r="U26" s="395"/>
      <c r="V26" s="395"/>
      <c r="W26" s="395"/>
      <c r="X26" s="395"/>
      <c r="Y26" s="395"/>
      <c r="Z26" s="395"/>
    </row>
  </sheetData>
  <mergeCells count="1">
    <mergeCell ref="B1:G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workbookViewId="0">
      <selection activeCell="B6" sqref="B6"/>
    </sheetView>
  </sheetViews>
  <sheetFormatPr defaultColWidth="8.5703125" defaultRowHeight="15"/>
  <cols>
    <col min="1" max="1" width="16" style="117" customWidth="1"/>
    <col min="2" max="2" width="121.5703125" style="117" customWidth="1"/>
    <col min="3" max="16384" width="8.5703125" style="117"/>
  </cols>
  <sheetData>
    <row r="1" spans="1:2" ht="18.75">
      <c r="A1" s="126" t="s">
        <v>41</v>
      </c>
      <c r="B1" s="127" t="s">
        <v>42</v>
      </c>
    </row>
    <row r="2" spans="1:2" ht="50.1" customHeight="1">
      <c r="A2" s="118"/>
      <c r="B2" s="119" t="s">
        <v>127</v>
      </c>
    </row>
    <row r="3" spans="1:2" ht="50.1" customHeight="1">
      <c r="A3" s="120"/>
      <c r="B3" s="119" t="s">
        <v>128</v>
      </c>
    </row>
    <row r="4" spans="1:2" ht="50.1" customHeight="1">
      <c r="A4" s="121"/>
      <c r="B4" s="119" t="s">
        <v>44</v>
      </c>
    </row>
    <row r="5" spans="1:2" ht="50.1" customHeight="1">
      <c r="A5" s="122"/>
      <c r="B5" s="119" t="s">
        <v>46</v>
      </c>
    </row>
    <row r="6" spans="1:2" ht="50.1" customHeight="1">
      <c r="A6" s="123" t="s">
        <v>126</v>
      </c>
      <c r="B6" s="119" t="s">
        <v>45</v>
      </c>
    </row>
    <row r="7" spans="1:2" ht="50.1" customHeight="1">
      <c r="A7" s="124"/>
      <c r="B7" s="119" t="s">
        <v>47</v>
      </c>
    </row>
    <row r="8" spans="1:2" ht="50.1" customHeight="1">
      <c r="A8" s="128"/>
      <c r="B8" s="119" t="s">
        <v>48</v>
      </c>
    </row>
    <row r="9" spans="1:2" ht="50.1" customHeight="1">
      <c r="A9" s="125"/>
      <c r="B9" s="119" t="s">
        <v>43</v>
      </c>
    </row>
    <row r="10" spans="1:2" ht="18.75">
      <c r="A10" s="119"/>
      <c r="B10" s="119"/>
    </row>
    <row r="11" spans="1:2" ht="18.75">
      <c r="A11" s="119"/>
      <c r="B11" s="11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2"/>
  <sheetViews>
    <sheetView workbookViewId="0">
      <selection sqref="A1:C1"/>
    </sheetView>
  </sheetViews>
  <sheetFormatPr defaultColWidth="10.5703125" defaultRowHeight="15"/>
  <cols>
    <col min="1" max="1" width="12.42578125" customWidth="1"/>
    <col min="2" max="2" width="17.5703125" bestFit="1" customWidth="1"/>
    <col min="3" max="3" width="20.42578125" customWidth="1"/>
    <col min="4" max="4" width="12.42578125" bestFit="1" customWidth="1"/>
    <col min="5" max="5" width="13.42578125" bestFit="1" customWidth="1"/>
    <col min="7" max="7" width="29.140625" bestFit="1" customWidth="1"/>
    <col min="10" max="10" width="23.42578125" customWidth="1"/>
    <col min="12" max="12" width="7.5703125" bestFit="1" customWidth="1"/>
    <col min="13" max="13" width="22" bestFit="1" customWidth="1"/>
    <col min="14" max="14" width="16.42578125" customWidth="1"/>
    <col min="15" max="15" width="22.42578125" customWidth="1"/>
    <col min="16" max="16" width="34.42578125" customWidth="1"/>
  </cols>
  <sheetData>
    <row r="1" spans="1:20" ht="21.75" thickBot="1">
      <c r="A1" s="734" t="s">
        <v>9</v>
      </c>
      <c r="B1" s="735"/>
      <c r="C1" s="736"/>
      <c r="G1" s="57" t="s">
        <v>11</v>
      </c>
      <c r="J1" s="57" t="s">
        <v>10</v>
      </c>
      <c r="N1" s="41"/>
    </row>
    <row r="2" spans="1:20" ht="15.75" thickBot="1">
      <c r="A2" s="58" t="s">
        <v>35</v>
      </c>
      <c r="B2" s="59" t="s">
        <v>57</v>
      </c>
      <c r="C2" s="59" t="s">
        <v>36</v>
      </c>
      <c r="D2" s="59" t="s">
        <v>37</v>
      </c>
      <c r="E2" s="60" t="s">
        <v>51</v>
      </c>
      <c r="F2" s="43"/>
      <c r="G2" s="58" t="s">
        <v>12</v>
      </c>
      <c r="H2" s="60" t="s">
        <v>51</v>
      </c>
      <c r="I2" s="43"/>
      <c r="J2" s="55" t="s">
        <v>13</v>
      </c>
      <c r="K2" s="55" t="s">
        <v>101</v>
      </c>
      <c r="L2" s="55" t="s">
        <v>51</v>
      </c>
      <c r="M2" s="55" t="s">
        <v>52</v>
      </c>
      <c r="N2" s="43"/>
      <c r="O2" s="43"/>
      <c r="P2" s="43"/>
      <c r="Q2" s="43"/>
      <c r="R2" s="43"/>
      <c r="S2" s="43"/>
      <c r="T2" s="43"/>
    </row>
    <row r="3" spans="1:20" ht="30">
      <c r="A3" s="64" t="s">
        <v>60</v>
      </c>
      <c r="B3" s="65" t="s">
        <v>58</v>
      </c>
      <c r="C3" s="66" t="s">
        <v>62</v>
      </c>
      <c r="D3" s="66" t="s">
        <v>25</v>
      </c>
      <c r="E3" s="67" t="s">
        <v>63</v>
      </c>
      <c r="G3" s="56" t="s">
        <v>55</v>
      </c>
      <c r="H3" s="72"/>
      <c r="J3" s="56" t="s">
        <v>96</v>
      </c>
      <c r="K3" s="56" t="s">
        <v>16</v>
      </c>
      <c r="L3" s="72">
        <v>42</v>
      </c>
      <c r="M3" s="56" t="s">
        <v>97</v>
      </c>
    </row>
    <row r="4" spans="1:20" ht="30">
      <c r="A4" s="68" t="s">
        <v>60</v>
      </c>
      <c r="B4" s="56" t="s">
        <v>59</v>
      </c>
      <c r="C4" s="62" t="s">
        <v>64</v>
      </c>
      <c r="D4" s="62" t="s">
        <v>25</v>
      </c>
      <c r="E4" s="69" t="s">
        <v>63</v>
      </c>
      <c r="G4" s="56" t="s">
        <v>56</v>
      </c>
      <c r="H4" s="72"/>
      <c r="J4" s="56" t="s">
        <v>98</v>
      </c>
      <c r="K4" s="56" t="s">
        <v>16</v>
      </c>
      <c r="L4" s="72">
        <v>52</v>
      </c>
      <c r="M4" s="56" t="s">
        <v>97</v>
      </c>
    </row>
    <row r="5" spans="1:20" ht="30">
      <c r="A5" s="68" t="s">
        <v>60</v>
      </c>
      <c r="B5" s="56" t="s">
        <v>58</v>
      </c>
      <c r="C5" s="62" t="s">
        <v>62</v>
      </c>
      <c r="D5" s="62" t="s">
        <v>38</v>
      </c>
      <c r="E5" s="70" t="s">
        <v>65</v>
      </c>
      <c r="H5" s="44"/>
      <c r="J5" s="56" t="s">
        <v>99</v>
      </c>
      <c r="K5" s="56" t="s">
        <v>16</v>
      </c>
      <c r="L5" s="72">
        <v>48</v>
      </c>
      <c r="M5" s="56" t="s">
        <v>97</v>
      </c>
    </row>
    <row r="6" spans="1:20" ht="30">
      <c r="A6" s="68" t="s">
        <v>60</v>
      </c>
      <c r="B6" s="56" t="s">
        <v>59</v>
      </c>
      <c r="C6" s="62" t="s">
        <v>64</v>
      </c>
      <c r="D6" s="62" t="s">
        <v>38</v>
      </c>
      <c r="E6" s="70" t="s">
        <v>65</v>
      </c>
      <c r="H6" s="44"/>
      <c r="J6" s="56" t="s">
        <v>100</v>
      </c>
      <c r="K6" s="56" t="s">
        <v>18</v>
      </c>
      <c r="L6" s="72">
        <v>20</v>
      </c>
      <c r="M6" s="56" t="s">
        <v>102</v>
      </c>
    </row>
    <row r="7" spans="1:20" ht="45">
      <c r="A7" s="68" t="s">
        <v>60</v>
      </c>
      <c r="B7" s="56" t="s">
        <v>58</v>
      </c>
      <c r="C7" s="62" t="s">
        <v>62</v>
      </c>
      <c r="D7" s="63" t="s">
        <v>71</v>
      </c>
      <c r="E7" s="70" t="s">
        <v>66</v>
      </c>
      <c r="H7" s="44"/>
      <c r="J7" s="56" t="s">
        <v>103</v>
      </c>
      <c r="K7" s="56" t="s">
        <v>17</v>
      </c>
      <c r="L7" s="72">
        <v>47</v>
      </c>
      <c r="M7" s="56" t="s">
        <v>104</v>
      </c>
    </row>
    <row r="8" spans="1:20" ht="45">
      <c r="A8" s="68" t="s">
        <v>60</v>
      </c>
      <c r="B8" s="56" t="s">
        <v>59</v>
      </c>
      <c r="C8" s="62" t="s">
        <v>64</v>
      </c>
      <c r="D8" s="63" t="s">
        <v>71</v>
      </c>
      <c r="E8" s="70" t="s">
        <v>66</v>
      </c>
      <c r="H8" s="44"/>
      <c r="J8" s="61" t="s">
        <v>105</v>
      </c>
      <c r="K8" s="56" t="s">
        <v>19</v>
      </c>
      <c r="L8" s="72">
        <v>43</v>
      </c>
      <c r="M8" s="56" t="s">
        <v>108</v>
      </c>
    </row>
    <row r="9" spans="1:20" ht="30">
      <c r="A9" s="68" t="s">
        <v>61</v>
      </c>
      <c r="B9" s="56" t="s">
        <v>58</v>
      </c>
      <c r="C9" s="62" t="s">
        <v>62</v>
      </c>
      <c r="D9" s="62" t="s">
        <v>25</v>
      </c>
      <c r="E9" s="69" t="s">
        <v>67</v>
      </c>
      <c r="H9" s="44"/>
      <c r="J9" s="56" t="s">
        <v>106</v>
      </c>
      <c r="K9" s="61" t="s">
        <v>107</v>
      </c>
      <c r="L9" s="72">
        <v>35</v>
      </c>
      <c r="M9" s="56" t="s">
        <v>109</v>
      </c>
    </row>
    <row r="10" spans="1:20" ht="30">
      <c r="A10" s="68" t="s">
        <v>61</v>
      </c>
      <c r="B10" s="56" t="s">
        <v>59</v>
      </c>
      <c r="C10" s="62" t="s">
        <v>64</v>
      </c>
      <c r="D10" s="62" t="s">
        <v>25</v>
      </c>
      <c r="E10" s="69" t="s">
        <v>67</v>
      </c>
      <c r="H10" s="44"/>
      <c r="J10" s="56" t="s">
        <v>110</v>
      </c>
      <c r="K10" s="61" t="s">
        <v>107</v>
      </c>
      <c r="L10" s="72">
        <v>32</v>
      </c>
      <c r="M10" s="56" t="s">
        <v>109</v>
      </c>
    </row>
    <row r="11" spans="1:20" ht="30">
      <c r="A11" s="68" t="s">
        <v>61</v>
      </c>
      <c r="B11" s="56" t="s">
        <v>58</v>
      </c>
      <c r="C11" s="62" t="s">
        <v>62</v>
      </c>
      <c r="D11" s="62" t="s">
        <v>38</v>
      </c>
      <c r="E11" s="70" t="s">
        <v>68</v>
      </c>
      <c r="H11" s="44"/>
      <c r="J11" s="56" t="s">
        <v>113</v>
      </c>
      <c r="K11" s="73" t="s">
        <v>111</v>
      </c>
      <c r="L11" s="44">
        <v>23</v>
      </c>
      <c r="M11" s="73" t="s">
        <v>112</v>
      </c>
    </row>
    <row r="12" spans="1:20" ht="30">
      <c r="A12" s="68" t="s">
        <v>61</v>
      </c>
      <c r="B12" s="56" t="s">
        <v>59</v>
      </c>
      <c r="C12" s="62" t="s">
        <v>64</v>
      </c>
      <c r="D12" s="62" t="s">
        <v>38</v>
      </c>
      <c r="E12" s="70" t="s">
        <v>68</v>
      </c>
      <c r="H12" s="44"/>
      <c r="L12" s="44"/>
    </row>
    <row r="13" spans="1:20" ht="45">
      <c r="A13" s="68" t="s">
        <v>61</v>
      </c>
      <c r="B13" s="56" t="s">
        <v>58</v>
      </c>
      <c r="C13" s="62" t="s">
        <v>62</v>
      </c>
      <c r="D13" s="63" t="s">
        <v>71</v>
      </c>
      <c r="E13" s="70" t="s">
        <v>69</v>
      </c>
      <c r="H13" s="44"/>
      <c r="L13" s="44"/>
    </row>
    <row r="14" spans="1:20" ht="45">
      <c r="A14" s="68" t="s">
        <v>61</v>
      </c>
      <c r="B14" s="56" t="s">
        <v>59</v>
      </c>
      <c r="C14" s="62" t="s">
        <v>64</v>
      </c>
      <c r="D14" s="63" t="s">
        <v>71</v>
      </c>
      <c r="E14" s="70" t="s">
        <v>69</v>
      </c>
      <c r="H14" s="44"/>
      <c r="L14" s="44"/>
    </row>
    <row r="15" spans="1:20" ht="45">
      <c r="A15" s="68" t="s">
        <v>70</v>
      </c>
      <c r="B15" s="56" t="s">
        <v>58</v>
      </c>
      <c r="C15" s="62" t="s">
        <v>62</v>
      </c>
      <c r="D15" s="62" t="s">
        <v>25</v>
      </c>
      <c r="E15" s="69" t="s">
        <v>67</v>
      </c>
      <c r="H15" s="44"/>
      <c r="L15" s="44"/>
    </row>
    <row r="16" spans="1:20" ht="45">
      <c r="A16" s="68" t="s">
        <v>70</v>
      </c>
      <c r="B16" s="61" t="s">
        <v>72</v>
      </c>
      <c r="C16" s="62" t="s">
        <v>64</v>
      </c>
      <c r="D16" s="62" t="s">
        <v>25</v>
      </c>
      <c r="E16" s="69" t="s">
        <v>67</v>
      </c>
      <c r="H16" s="44"/>
      <c r="L16" s="44"/>
    </row>
    <row r="17" spans="1:12" ht="45">
      <c r="A17" s="68" t="s">
        <v>70</v>
      </c>
      <c r="B17" s="56" t="s">
        <v>58</v>
      </c>
      <c r="C17" s="62" t="s">
        <v>62</v>
      </c>
      <c r="D17" s="62" t="s">
        <v>38</v>
      </c>
      <c r="E17" s="70" t="s">
        <v>68</v>
      </c>
      <c r="H17" s="44"/>
      <c r="L17" s="44"/>
    </row>
    <row r="18" spans="1:12" ht="30">
      <c r="A18" s="71" t="s">
        <v>40</v>
      </c>
      <c r="B18" s="61" t="s">
        <v>72</v>
      </c>
      <c r="C18" s="62" t="s">
        <v>64</v>
      </c>
      <c r="D18" s="62" t="s">
        <v>38</v>
      </c>
      <c r="E18" s="70" t="s">
        <v>68</v>
      </c>
      <c r="H18" s="44"/>
      <c r="L18" s="44"/>
    </row>
    <row r="19" spans="1:12" ht="45">
      <c r="A19" s="71" t="s">
        <v>40</v>
      </c>
      <c r="B19" s="56" t="s">
        <v>58</v>
      </c>
      <c r="C19" s="62" t="s">
        <v>62</v>
      </c>
      <c r="D19" s="63" t="s">
        <v>71</v>
      </c>
      <c r="E19" s="70" t="s">
        <v>69</v>
      </c>
      <c r="H19" s="44"/>
      <c r="L19" s="44"/>
    </row>
    <row r="20" spans="1:12" ht="45">
      <c r="A20" s="71" t="s">
        <v>40</v>
      </c>
      <c r="B20" s="61" t="s">
        <v>72</v>
      </c>
      <c r="C20" s="62" t="s">
        <v>64</v>
      </c>
      <c r="D20" s="63" t="s">
        <v>71</v>
      </c>
      <c r="E20" s="70" t="s">
        <v>69</v>
      </c>
      <c r="H20" s="44"/>
      <c r="L20" s="44"/>
    </row>
    <row r="21" spans="1:12" ht="60">
      <c r="A21" s="68" t="s">
        <v>84</v>
      </c>
      <c r="B21" s="56" t="s">
        <v>58</v>
      </c>
      <c r="C21" s="62" t="s">
        <v>62</v>
      </c>
      <c r="D21" s="62" t="s">
        <v>25</v>
      </c>
      <c r="E21" s="70" t="s">
        <v>86</v>
      </c>
      <c r="H21" s="44"/>
      <c r="L21" s="44"/>
    </row>
    <row r="22" spans="1:12" ht="60">
      <c r="A22" s="68" t="s">
        <v>84</v>
      </c>
      <c r="B22" s="61" t="s">
        <v>72</v>
      </c>
      <c r="C22" s="62" t="s">
        <v>64</v>
      </c>
      <c r="D22" s="62" t="s">
        <v>25</v>
      </c>
      <c r="E22" s="70" t="s">
        <v>87</v>
      </c>
      <c r="H22" s="44"/>
      <c r="L22" s="44"/>
    </row>
    <row r="23" spans="1:12" ht="60">
      <c r="A23" s="68" t="s">
        <v>84</v>
      </c>
      <c r="B23" s="56" t="s">
        <v>58</v>
      </c>
      <c r="C23" s="62" t="s">
        <v>62</v>
      </c>
      <c r="D23" s="62" t="s">
        <v>38</v>
      </c>
      <c r="E23" s="70" t="s">
        <v>88</v>
      </c>
      <c r="H23" s="44"/>
      <c r="L23" s="44"/>
    </row>
    <row r="24" spans="1:12" ht="60">
      <c r="A24" s="68" t="s">
        <v>84</v>
      </c>
      <c r="B24" s="61" t="s">
        <v>72</v>
      </c>
      <c r="C24" s="62" t="s">
        <v>64</v>
      </c>
      <c r="D24" s="62" t="s">
        <v>38</v>
      </c>
      <c r="E24" s="70" t="s">
        <v>65</v>
      </c>
      <c r="H24" s="44"/>
      <c r="L24" s="44"/>
    </row>
    <row r="25" spans="1:12" ht="60">
      <c r="A25" s="68" t="s">
        <v>84</v>
      </c>
      <c r="B25" s="56" t="s">
        <v>58</v>
      </c>
      <c r="C25" s="62" t="s">
        <v>62</v>
      </c>
      <c r="D25" s="62" t="s">
        <v>39</v>
      </c>
      <c r="E25" s="70" t="s">
        <v>89</v>
      </c>
      <c r="H25" s="44"/>
      <c r="L25" s="44"/>
    </row>
    <row r="26" spans="1:12" ht="60">
      <c r="A26" s="68" t="s">
        <v>84</v>
      </c>
      <c r="B26" s="61" t="s">
        <v>72</v>
      </c>
      <c r="C26" s="62" t="s">
        <v>64</v>
      </c>
      <c r="D26" s="62" t="s">
        <v>39</v>
      </c>
      <c r="E26" s="70" t="s">
        <v>90</v>
      </c>
      <c r="H26" s="44"/>
      <c r="L26" s="44"/>
    </row>
    <row r="27" spans="1:12" ht="30">
      <c r="A27" s="68" t="s">
        <v>85</v>
      </c>
      <c r="B27" s="56" t="s">
        <v>58</v>
      </c>
      <c r="C27" s="62" t="s">
        <v>62</v>
      </c>
      <c r="D27" s="62" t="s">
        <v>25</v>
      </c>
      <c r="E27" s="70" t="s">
        <v>91</v>
      </c>
    </row>
    <row r="28" spans="1:12" ht="30">
      <c r="A28" s="68" t="s">
        <v>85</v>
      </c>
      <c r="B28" s="61" t="s">
        <v>72</v>
      </c>
      <c r="C28" s="62" t="s">
        <v>64</v>
      </c>
      <c r="D28" s="62" t="s">
        <v>25</v>
      </c>
      <c r="E28" s="70" t="s">
        <v>65</v>
      </c>
    </row>
    <row r="29" spans="1:12" ht="30">
      <c r="A29" s="68" t="s">
        <v>85</v>
      </c>
      <c r="B29" s="56" t="s">
        <v>58</v>
      </c>
      <c r="C29" s="62" t="s">
        <v>62</v>
      </c>
      <c r="D29" s="62" t="s">
        <v>38</v>
      </c>
      <c r="E29" s="70" t="s">
        <v>92</v>
      </c>
    </row>
    <row r="30" spans="1:12" ht="30">
      <c r="A30" s="68" t="s">
        <v>85</v>
      </c>
      <c r="B30" s="61" t="s">
        <v>72</v>
      </c>
      <c r="C30" s="62" t="s">
        <v>64</v>
      </c>
      <c r="D30" s="62" t="s">
        <v>38</v>
      </c>
      <c r="E30" s="70" t="s">
        <v>93</v>
      </c>
    </row>
    <row r="31" spans="1:12" ht="30">
      <c r="A31" s="68" t="s">
        <v>85</v>
      </c>
      <c r="B31" s="56" t="s">
        <v>58</v>
      </c>
      <c r="C31" s="62" t="s">
        <v>62</v>
      </c>
      <c r="D31" s="62" t="s">
        <v>39</v>
      </c>
      <c r="E31" s="70" t="s">
        <v>94</v>
      </c>
    </row>
    <row r="32" spans="1:12" ht="30">
      <c r="A32" s="68" t="s">
        <v>85</v>
      </c>
      <c r="B32" s="61" t="s">
        <v>72</v>
      </c>
      <c r="C32" s="62" t="s">
        <v>64</v>
      </c>
      <c r="D32" s="62" t="s">
        <v>39</v>
      </c>
      <c r="E32" s="70" t="s">
        <v>95</v>
      </c>
    </row>
  </sheetData>
  <mergeCells count="1">
    <mergeCell ref="A1:C1"/>
  </mergeCell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
  <sheetViews>
    <sheetView workbookViewId="0">
      <selection activeCell="J21" sqref="J21"/>
    </sheetView>
  </sheetViews>
  <sheetFormatPr defaultColWidth="9.140625" defaultRowHeight="15"/>
  <cols>
    <col min="1" max="1" width="14.42578125" customWidth="1"/>
    <col min="2" max="2" width="11.5703125" customWidth="1"/>
    <col min="6" max="6" width="16.42578125" customWidth="1"/>
    <col min="7" max="7" width="15.140625" bestFit="1" customWidth="1"/>
  </cols>
  <sheetData>
    <row r="1" spans="1:13" ht="21">
      <c r="A1" s="737" t="s">
        <v>83</v>
      </c>
      <c r="B1" s="738"/>
      <c r="F1" s="739" t="s">
        <v>10</v>
      </c>
      <c r="G1" s="740"/>
      <c r="I1" s="41"/>
      <c r="M1" s="41"/>
    </row>
    <row r="2" spans="1:13">
      <c r="A2" s="56" t="s">
        <v>14</v>
      </c>
      <c r="B2" s="56" t="s">
        <v>49</v>
      </c>
      <c r="F2" s="56" t="s">
        <v>13</v>
      </c>
      <c r="G2" s="56" t="s">
        <v>50</v>
      </c>
    </row>
  </sheetData>
  <mergeCells count="2">
    <mergeCell ref="A1:B1"/>
    <mergeCell ref="F1:G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defaultColWidth="9.140625" defaultRowHeight="15"/>
  <cols>
    <col min="1" max="1" width="39.5703125" bestFit="1" customWidth="1"/>
  </cols>
  <sheetData>
    <row r="1" spans="1:1">
      <c r="A1" t="s">
        <v>53</v>
      </c>
    </row>
    <row r="2" spans="1:1">
      <c r="A2" t="s">
        <v>54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
  <sheetViews>
    <sheetView workbookViewId="0"/>
  </sheetViews>
  <sheetFormatPr defaultColWidth="9.140625" defaultRowHeight="15"/>
  <cols>
    <col min="1" max="1" width="32.42578125" bestFit="1" customWidth="1"/>
    <col min="2" max="2" width="11" bestFit="1" customWidth="1"/>
    <col min="3" max="3" width="13.5703125" customWidth="1"/>
    <col min="5" max="5" width="32.42578125" bestFit="1" customWidth="1"/>
    <col min="7" max="7" width="28.5703125" bestFit="1" customWidth="1"/>
  </cols>
  <sheetData>
    <row r="1" spans="1:7" s="43" customFormat="1">
      <c r="A1" s="43" t="s">
        <v>75</v>
      </c>
      <c r="E1" s="43" t="s">
        <v>73</v>
      </c>
      <c r="G1" s="43" t="s">
        <v>74</v>
      </c>
    </row>
    <row r="2" spans="1:7" ht="30">
      <c r="A2" s="42" t="s">
        <v>78</v>
      </c>
      <c r="B2" t="s">
        <v>79</v>
      </c>
    </row>
    <row r="3" spans="1:7">
      <c r="A3" t="s">
        <v>80</v>
      </c>
      <c r="B3" t="s">
        <v>81</v>
      </c>
    </row>
    <row r="4" spans="1:7">
      <c r="A4" t="s">
        <v>82</v>
      </c>
    </row>
    <row r="5" spans="1:7">
      <c r="A5" t="s">
        <v>76</v>
      </c>
    </row>
    <row r="6" spans="1:7" ht="30">
      <c r="A6" s="4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CE147-8EC4-4688-80E8-AC64D28B0295}">
  <sheetPr>
    <tabColor theme="7" tint="0.59999389629810485"/>
  </sheetPr>
  <dimension ref="A1:AO52"/>
  <sheetViews>
    <sheetView topLeftCell="Q1" zoomScale="82" zoomScaleNormal="82" workbookViewId="0">
      <selection activeCell="AC5" sqref="AC5"/>
    </sheetView>
  </sheetViews>
  <sheetFormatPr defaultColWidth="10.5703125" defaultRowHeight="15"/>
  <cols>
    <col min="1" max="1" width="23.42578125" style="240" customWidth="1"/>
    <col min="2" max="3" width="16.42578125" style="240" customWidth="1"/>
    <col min="4" max="4" width="18.85546875" style="241" customWidth="1"/>
    <col min="5" max="5" width="14.5703125" style="243" customWidth="1"/>
    <col min="6" max="6" width="12.140625" style="243" customWidth="1"/>
    <col min="7" max="7" width="15.7109375" style="243" customWidth="1"/>
    <col min="8" max="8" width="11.42578125" style="243" customWidth="1"/>
    <col min="9" max="9" width="11.42578125" style="255" customWidth="1"/>
    <col min="10" max="10" width="16.7109375" style="255" customWidth="1"/>
    <col min="11" max="11" width="16" style="241" customWidth="1"/>
    <col min="12" max="12" width="15.5703125" style="241" customWidth="1"/>
    <col min="13" max="13" width="3.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465"/>
      <c r="B1" s="465" t="s">
        <v>292</v>
      </c>
      <c r="C1" s="556"/>
      <c r="D1" s="466"/>
      <c r="E1" s="466"/>
      <c r="F1" s="466"/>
      <c r="G1" s="466"/>
      <c r="H1" s="467"/>
      <c r="I1" s="576"/>
      <c r="K1" s="468" t="s">
        <v>295</v>
      </c>
      <c r="L1" s="469"/>
      <c r="M1" s="257"/>
      <c r="N1" s="470" t="s">
        <v>302</v>
      </c>
      <c r="O1" s="471"/>
      <c r="P1" s="237"/>
      <c r="Q1" s="237"/>
      <c r="R1" s="238"/>
      <c r="S1" s="542"/>
      <c r="T1" s="542"/>
      <c r="U1" s="542"/>
      <c r="V1" s="542"/>
      <c r="W1" s="542"/>
      <c r="X1" s="472" t="s">
        <v>310</v>
      </c>
      <c r="Y1" s="473"/>
      <c r="Z1" s="474"/>
      <c r="AA1" s="258"/>
      <c r="AB1" s="475" t="s">
        <v>308</v>
      </c>
      <c r="AC1" s="476"/>
      <c r="AD1" s="477"/>
      <c r="AE1" s="259"/>
      <c r="AF1" s="478" t="s">
        <v>286</v>
      </c>
      <c r="AG1" s="479"/>
      <c r="AH1" s="480"/>
      <c r="AI1" s="259"/>
      <c r="AJ1" s="462" t="s">
        <v>300</v>
      </c>
      <c r="AK1" s="463"/>
      <c r="AL1" s="463"/>
      <c r="AM1" s="464"/>
      <c r="AN1" s="239"/>
      <c r="AO1" s="260" t="s">
        <v>307</v>
      </c>
    </row>
    <row r="2" spans="1:41" s="270" customFormat="1" ht="131.1" customHeight="1">
      <c r="A2" s="368" t="s">
        <v>9</v>
      </c>
      <c r="B2" s="261" t="s">
        <v>290</v>
      </c>
      <c r="C2" s="261"/>
      <c r="D2" s="261" t="s">
        <v>125</v>
      </c>
      <c r="E2" s="261" t="s">
        <v>118</v>
      </c>
      <c r="F2" s="261" t="s">
        <v>117</v>
      </c>
      <c r="G2" s="261" t="s">
        <v>311</v>
      </c>
      <c r="H2" s="261" t="s">
        <v>312</v>
      </c>
      <c r="I2" s="577"/>
      <c r="J2" s="261"/>
      <c r="K2" s="262" t="s">
        <v>293</v>
      </c>
      <c r="L2" s="262" t="s">
        <v>294</v>
      </c>
      <c r="M2" s="261"/>
      <c r="N2" s="421" t="s">
        <v>587</v>
      </c>
      <c r="O2" s="420" t="s">
        <v>298</v>
      </c>
      <c r="P2" s="420" t="s">
        <v>588</v>
      </c>
      <c r="Q2" s="421" t="s">
        <v>589</v>
      </c>
      <c r="R2" s="265"/>
      <c r="S2" s="265"/>
      <c r="T2" s="265"/>
      <c r="U2" s="265"/>
      <c r="V2" s="265"/>
      <c r="W2" s="265"/>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732</v>
      </c>
      <c r="C3" s="555"/>
      <c r="E3" s="242">
        <f>'Snelle prijsberekening '!B$6</f>
        <v>2</v>
      </c>
      <c r="F3" s="243">
        <v>1</v>
      </c>
      <c r="G3" s="244">
        <v>60</v>
      </c>
      <c r="H3" s="245">
        <f t="shared" ref="H3:H31" si="0">G3*F3</f>
        <v>60</v>
      </c>
      <c r="I3" s="246"/>
      <c r="J3" s="244"/>
      <c r="K3" s="241" t="s">
        <v>656</v>
      </c>
      <c r="L3" s="241" t="s">
        <v>599</v>
      </c>
      <c r="N3" s="423" t="s">
        <v>738</v>
      </c>
      <c r="O3" s="311" t="s">
        <v>58</v>
      </c>
      <c r="P3" s="419" t="s">
        <v>747</v>
      </c>
      <c r="Q3" s="422" t="s">
        <v>655</v>
      </c>
      <c r="R3" s="496">
        <f>(AB3-X3)/X3</f>
        <v>-0.11038961038961038</v>
      </c>
      <c r="S3" s="496"/>
      <c r="T3" s="496"/>
      <c r="U3" s="496"/>
      <c r="V3" s="496"/>
      <c r="W3" s="496"/>
      <c r="X3" s="249">
        <v>154</v>
      </c>
      <c r="Y3" s="497"/>
      <c r="Z3" s="250">
        <f t="shared" ref="Z3:Z11" si="1">X3-H3</f>
        <v>94</v>
      </c>
      <c r="AA3" s="241"/>
      <c r="AB3" s="249">
        <v>137</v>
      </c>
      <c r="AD3" s="250">
        <f t="shared" ref="AD3:AD11" si="2">AB3-H3</f>
        <v>77</v>
      </c>
      <c r="AF3" s="249"/>
      <c r="AH3" s="250">
        <f t="shared" ref="AH3:AH11" si="3">AF3-H3</f>
        <v>-60</v>
      </c>
      <c r="AK3" s="249">
        <f t="shared" ref="AK3" si="4">AF3</f>
        <v>0</v>
      </c>
      <c r="AL3" s="252"/>
      <c r="AM3" s="249">
        <f>(AK3-AL3)*1.55/'Snelle prijsberekening '!B$6</f>
        <v>0</v>
      </c>
    </row>
    <row r="4" spans="1:41" ht="45" customHeight="1">
      <c r="A4" s="369"/>
      <c r="D4" s="494"/>
      <c r="E4" s="242">
        <f>'Snelle prijsberekening '!B$6</f>
        <v>2</v>
      </c>
      <c r="F4" s="243">
        <v>1</v>
      </c>
      <c r="G4" s="244">
        <v>60</v>
      </c>
      <c r="H4" s="245">
        <f t="shared" si="0"/>
        <v>60</v>
      </c>
      <c r="I4" s="246"/>
      <c r="J4" s="244"/>
      <c r="K4" s="241" t="s">
        <v>656</v>
      </c>
      <c r="L4" s="241" t="s">
        <v>643</v>
      </c>
      <c r="N4" s="423" t="s">
        <v>739</v>
      </c>
      <c r="O4" s="311" t="s">
        <v>58</v>
      </c>
      <c r="P4" s="419" t="s">
        <v>748</v>
      </c>
      <c r="Q4" s="422" t="s">
        <v>657</v>
      </c>
      <c r="R4" s="496"/>
      <c r="S4" s="496"/>
      <c r="T4" s="496"/>
      <c r="U4" s="496"/>
      <c r="V4" s="496"/>
      <c r="W4" s="496"/>
      <c r="X4" s="249"/>
      <c r="Y4" s="497"/>
      <c r="Z4" s="250">
        <f t="shared" si="1"/>
        <v>-60</v>
      </c>
      <c r="AA4" s="241"/>
      <c r="AB4" s="249"/>
      <c r="AD4" s="250">
        <f t="shared" si="2"/>
        <v>-60</v>
      </c>
      <c r="AF4" s="249"/>
      <c r="AH4" s="250">
        <f t="shared" si="3"/>
        <v>-60</v>
      </c>
      <c r="AK4" s="249"/>
      <c r="AL4" s="252"/>
      <c r="AM4" s="249">
        <f>(AK4-AL4)*1.55/'Snelle prijsberekening '!B$6</f>
        <v>0</v>
      </c>
    </row>
    <row r="5" spans="1:41" ht="57.95" customHeight="1">
      <c r="A5" s="369"/>
      <c r="D5" s="243"/>
      <c r="E5" s="242">
        <f>'Snelle prijsberekening '!B$6</f>
        <v>2</v>
      </c>
      <c r="F5" s="243">
        <v>1</v>
      </c>
      <c r="G5" s="244">
        <v>60</v>
      </c>
      <c r="H5" s="245">
        <f t="shared" si="0"/>
        <v>60</v>
      </c>
      <c r="I5" s="246"/>
      <c r="J5" s="244"/>
      <c r="K5" s="241" t="s">
        <v>611</v>
      </c>
      <c r="L5" s="241" t="s">
        <v>643</v>
      </c>
      <c r="N5" s="423" t="s">
        <v>740</v>
      </c>
      <c r="O5" s="311" t="s">
        <v>58</v>
      </c>
      <c r="P5" s="419" t="s">
        <v>749</v>
      </c>
      <c r="Q5" s="422" t="s">
        <v>658</v>
      </c>
      <c r="R5" s="496"/>
      <c r="S5" s="496"/>
      <c r="T5" s="496"/>
      <c r="U5" s="496"/>
      <c r="V5" s="496"/>
      <c r="W5" s="496"/>
      <c r="X5" s="249"/>
      <c r="Y5" s="497"/>
      <c r="Z5" s="250">
        <f t="shared" si="1"/>
        <v>-60</v>
      </c>
      <c r="AA5" s="241"/>
      <c r="AB5" s="249"/>
      <c r="AD5" s="250">
        <f t="shared" si="2"/>
        <v>-60</v>
      </c>
      <c r="AF5" s="249"/>
      <c r="AH5" s="250">
        <f t="shared" si="3"/>
        <v>-60</v>
      </c>
      <c r="AK5" s="249"/>
      <c r="AL5" s="252"/>
      <c r="AM5" s="249">
        <f>(AK5-AL5)*1.55/'Snelle prijsberekening '!B$6</f>
        <v>0</v>
      </c>
    </row>
    <row r="6" spans="1:41" ht="57.95" customHeight="1">
      <c r="A6" s="369"/>
      <c r="D6" s="243"/>
      <c r="E6" s="242">
        <f>'Snelle prijsberekening '!B$6</f>
        <v>2</v>
      </c>
      <c r="F6" s="243">
        <v>1</v>
      </c>
      <c r="G6" s="244">
        <v>60</v>
      </c>
      <c r="H6" s="245">
        <f t="shared" si="0"/>
        <v>60</v>
      </c>
      <c r="I6" s="246"/>
      <c r="J6" s="244"/>
      <c r="K6" s="241" t="s">
        <v>601</v>
      </c>
      <c r="L6" s="241" t="s">
        <v>603</v>
      </c>
      <c r="N6" s="424" t="s">
        <v>741</v>
      </c>
      <c r="O6" s="311" t="s">
        <v>58</v>
      </c>
      <c r="P6" s="419" t="s">
        <v>750</v>
      </c>
      <c r="Q6" s="422" t="s">
        <v>659</v>
      </c>
      <c r="R6" s="496"/>
      <c r="S6" s="496"/>
      <c r="T6" s="496"/>
      <c r="U6" s="496"/>
      <c r="V6" s="496"/>
      <c r="W6" s="496"/>
      <c r="X6" s="249"/>
      <c r="Y6" s="497"/>
      <c r="Z6" s="250">
        <f t="shared" si="1"/>
        <v>-60</v>
      </c>
      <c r="AA6" s="241"/>
      <c r="AB6" s="249"/>
      <c r="AD6" s="250">
        <f t="shared" si="2"/>
        <v>-60</v>
      </c>
      <c r="AF6" s="249"/>
      <c r="AH6" s="250">
        <f t="shared" si="3"/>
        <v>-60</v>
      </c>
      <c r="AK6" s="249"/>
      <c r="AL6" s="252"/>
      <c r="AM6" s="249">
        <f>(AK6-AL6)*1.55/'Snelle prijsberekening '!B$6</f>
        <v>0</v>
      </c>
    </row>
    <row r="7" spans="1:41" ht="57.95" customHeight="1">
      <c r="A7" s="369"/>
      <c r="D7" s="243"/>
      <c r="E7" s="242">
        <f>'Snelle prijsberekening '!B$6</f>
        <v>2</v>
      </c>
      <c r="F7" s="243">
        <v>1</v>
      </c>
      <c r="G7" s="244">
        <v>60</v>
      </c>
      <c r="H7" s="245">
        <f t="shared" si="0"/>
        <v>60</v>
      </c>
      <c r="I7" s="246"/>
      <c r="J7" s="244"/>
      <c r="K7" s="241" t="s">
        <v>604</v>
      </c>
      <c r="L7" s="241" t="s">
        <v>599</v>
      </c>
      <c r="N7" s="423" t="s">
        <v>742</v>
      </c>
      <c r="O7" s="311" t="s">
        <v>58</v>
      </c>
      <c r="P7" s="419" t="s">
        <v>751</v>
      </c>
      <c r="Q7" s="422" t="s">
        <v>660</v>
      </c>
      <c r="R7" s="496"/>
      <c r="S7" s="496"/>
      <c r="T7" s="496"/>
      <c r="U7" s="496"/>
      <c r="V7" s="496"/>
      <c r="W7" s="496"/>
      <c r="X7" s="249"/>
      <c r="Y7" s="497"/>
      <c r="Z7" s="250">
        <f t="shared" si="1"/>
        <v>-60</v>
      </c>
      <c r="AA7" s="241"/>
      <c r="AB7" s="249"/>
      <c r="AD7" s="250">
        <f t="shared" si="2"/>
        <v>-60</v>
      </c>
      <c r="AF7" s="249"/>
      <c r="AH7" s="250">
        <f t="shared" si="3"/>
        <v>-60</v>
      </c>
      <c r="AK7" s="249"/>
      <c r="AL7" s="252"/>
      <c r="AM7" s="249">
        <f>(AK7-AL7)*1.55/'Snelle prijsberekening '!B$6</f>
        <v>0</v>
      </c>
    </row>
    <row r="8" spans="1:41" ht="57.95" customHeight="1" thickBot="1">
      <c r="A8" s="438"/>
      <c r="B8" s="439"/>
      <c r="C8" s="439"/>
      <c r="D8" s="440"/>
      <c r="E8" s="441">
        <f>'Snelle prijsberekening '!B$6</f>
        <v>2</v>
      </c>
      <c r="F8" s="440">
        <v>1</v>
      </c>
      <c r="G8" s="442">
        <v>60</v>
      </c>
      <c r="H8" s="443">
        <f t="shared" si="0"/>
        <v>60</v>
      </c>
      <c r="I8" s="537"/>
      <c r="J8" s="442"/>
      <c r="K8" s="444" t="s">
        <v>598</v>
      </c>
      <c r="L8" s="444" t="s">
        <v>599</v>
      </c>
      <c r="M8" s="578"/>
      <c r="N8" s="447" t="s">
        <v>743</v>
      </c>
      <c r="O8" s="450" t="s">
        <v>58</v>
      </c>
      <c r="P8" s="448" t="s">
        <v>752</v>
      </c>
      <c r="Q8" s="449" t="s">
        <v>661</v>
      </c>
      <c r="R8" s="496"/>
      <c r="S8" s="496"/>
      <c r="T8" s="496"/>
      <c r="U8" s="496"/>
      <c r="V8" s="496"/>
      <c r="W8" s="496"/>
      <c r="X8" s="249"/>
      <c r="Y8" s="497"/>
      <c r="Z8" s="250">
        <f t="shared" si="1"/>
        <v>-60</v>
      </c>
      <c r="AA8" s="241"/>
      <c r="AB8" s="249"/>
      <c r="AD8" s="250">
        <f t="shared" si="2"/>
        <v>-60</v>
      </c>
      <c r="AF8" s="249"/>
      <c r="AH8" s="250">
        <f t="shared" si="3"/>
        <v>-60</v>
      </c>
      <c r="AK8" s="249"/>
      <c r="AL8" s="252"/>
      <c r="AM8" s="249">
        <f>(AK8-AL8)*1.55/'Snelle prijsberekening '!B$6</f>
        <v>0</v>
      </c>
    </row>
    <row r="9" spans="1:41" ht="48.75" customHeight="1">
      <c r="A9" s="426"/>
      <c r="B9" s="428" t="s">
        <v>733</v>
      </c>
      <c r="C9" s="543"/>
      <c r="E9" s="429">
        <f>'Snelle prijsberekening '!B$6</f>
        <v>2</v>
      </c>
      <c r="F9" s="430">
        <v>1</v>
      </c>
      <c r="G9" s="431">
        <v>75</v>
      </c>
      <c r="H9" s="432">
        <f t="shared" si="0"/>
        <v>75</v>
      </c>
      <c r="I9" s="538"/>
      <c r="J9" s="431"/>
      <c r="K9" s="433" t="s">
        <v>663</v>
      </c>
      <c r="L9" s="433" t="s">
        <v>615</v>
      </c>
      <c r="N9" s="435" t="s">
        <v>744</v>
      </c>
      <c r="O9" s="451" t="s">
        <v>58</v>
      </c>
      <c r="P9" s="436" t="s">
        <v>753</v>
      </c>
      <c r="Q9" s="437" t="s">
        <v>662</v>
      </c>
      <c r="X9" s="249"/>
      <c r="Y9" s="497"/>
      <c r="Z9" s="250">
        <f t="shared" si="1"/>
        <v>-75</v>
      </c>
      <c r="AA9" s="241"/>
      <c r="AB9" s="249"/>
      <c r="AD9" s="250">
        <f t="shared" si="2"/>
        <v>-75</v>
      </c>
      <c r="AF9" s="249"/>
      <c r="AH9" s="250">
        <f t="shared" si="3"/>
        <v>-75</v>
      </c>
      <c r="AK9" s="249">
        <f t="shared" ref="AK9" si="5">AF9</f>
        <v>0</v>
      </c>
      <c r="AL9" s="252"/>
      <c r="AM9" s="249">
        <f>(AK9-AL9)*1.55/'Snelle prijsberekening '!B$6</f>
        <v>0</v>
      </c>
    </row>
    <row r="10" spans="1:41" ht="45" customHeight="1">
      <c r="A10" s="369"/>
      <c r="D10" s="494"/>
      <c r="E10" s="242">
        <f>'Snelle prijsberekening '!B$6</f>
        <v>2</v>
      </c>
      <c r="F10" s="243">
        <v>1</v>
      </c>
      <c r="G10" s="431">
        <v>75</v>
      </c>
      <c r="H10" s="245">
        <f t="shared" si="0"/>
        <v>75</v>
      </c>
      <c r="I10" s="246"/>
      <c r="J10" s="244"/>
      <c r="K10" s="433" t="s">
        <v>665</v>
      </c>
      <c r="L10" s="433" t="s">
        <v>615</v>
      </c>
      <c r="N10" s="423" t="s">
        <v>745</v>
      </c>
      <c r="O10" s="323" t="s">
        <v>58</v>
      </c>
      <c r="P10" s="419" t="s">
        <v>754</v>
      </c>
      <c r="Q10" s="422" t="s">
        <v>664</v>
      </c>
      <c r="X10" s="249"/>
      <c r="Y10" s="497"/>
      <c r="Z10" s="250">
        <f t="shared" si="1"/>
        <v>-75</v>
      </c>
      <c r="AA10" s="241"/>
      <c r="AB10" s="249"/>
      <c r="AD10" s="250">
        <f t="shared" si="2"/>
        <v>-75</v>
      </c>
      <c r="AF10" s="249"/>
      <c r="AH10" s="250">
        <f t="shared" si="3"/>
        <v>-75</v>
      </c>
      <c r="AK10" s="249"/>
      <c r="AL10" s="252"/>
      <c r="AM10" s="249">
        <f>(AK10-AL10)*1.55/'Snelle prijsberekening '!B$6</f>
        <v>0</v>
      </c>
    </row>
    <row r="11" spans="1:41" ht="57.95" customHeight="1">
      <c r="A11" s="369"/>
      <c r="D11" s="243"/>
      <c r="E11" s="242">
        <f>'Snelle prijsberekening '!B$6</f>
        <v>2</v>
      </c>
      <c r="F11" s="243">
        <v>1</v>
      </c>
      <c r="G11" s="431">
        <v>75</v>
      </c>
      <c r="H11" s="245">
        <f t="shared" si="0"/>
        <v>75</v>
      </c>
      <c r="I11" s="246"/>
      <c r="J11" s="244"/>
      <c r="K11" s="433" t="s">
        <v>605</v>
      </c>
      <c r="L11" s="433" t="s">
        <v>667</v>
      </c>
      <c r="N11" s="423" t="s">
        <v>746</v>
      </c>
      <c r="O11" s="323" t="s">
        <v>58</v>
      </c>
      <c r="P11" s="419" t="s">
        <v>755</v>
      </c>
      <c r="Q11" s="422" t="s">
        <v>666</v>
      </c>
      <c r="X11" s="249"/>
      <c r="Y11" s="497"/>
      <c r="Z11" s="250">
        <f t="shared" si="1"/>
        <v>-75</v>
      </c>
      <c r="AA11" s="241"/>
      <c r="AB11" s="249"/>
      <c r="AD11" s="250">
        <f t="shared" si="2"/>
        <v>-75</v>
      </c>
      <c r="AF11" s="249"/>
      <c r="AH11" s="250">
        <f t="shared" si="3"/>
        <v>-75</v>
      </c>
      <c r="AK11" s="249"/>
      <c r="AL11" s="252"/>
      <c r="AM11" s="249">
        <f>(AK11-AL11)*1.55/'Snelle prijsberekening '!B$6</f>
        <v>0</v>
      </c>
    </row>
    <row r="12" spans="1:41" ht="57.95" customHeight="1">
      <c r="A12" s="369"/>
      <c r="D12" s="243"/>
      <c r="E12" s="242">
        <f>'Snelle prijsberekening '!B$6</f>
        <v>2</v>
      </c>
      <c r="F12" s="243">
        <v>1</v>
      </c>
      <c r="G12" s="431">
        <v>75</v>
      </c>
      <c r="H12" s="245">
        <f t="shared" ref="H12" si="6">G12*F12</f>
        <v>75</v>
      </c>
      <c r="I12" s="246"/>
      <c r="J12" s="244"/>
      <c r="K12" s="433" t="s">
        <v>605</v>
      </c>
      <c r="L12" s="433" t="s">
        <v>667</v>
      </c>
      <c r="N12" s="435" t="s">
        <v>765</v>
      </c>
      <c r="O12" s="323" t="s">
        <v>58</v>
      </c>
      <c r="P12" s="419" t="s">
        <v>767</v>
      </c>
      <c r="Q12" s="422" t="s">
        <v>766</v>
      </c>
      <c r="X12" s="249"/>
      <c r="Y12" s="497"/>
      <c r="Z12" s="250"/>
      <c r="AA12" s="241"/>
      <c r="AB12" s="249"/>
      <c r="AD12" s="250"/>
      <c r="AF12" s="249"/>
      <c r="AH12" s="250"/>
      <c r="AK12" s="249"/>
      <c r="AL12" s="252"/>
      <c r="AM12" s="249"/>
    </row>
    <row r="13" spans="1:41" ht="57.95" customHeight="1">
      <c r="A13" s="369"/>
      <c r="D13" s="243"/>
      <c r="E13" s="242">
        <f>'Snelle prijsberekening '!B$6</f>
        <v>2</v>
      </c>
      <c r="F13" s="243">
        <v>1</v>
      </c>
      <c r="G13" s="431">
        <v>75</v>
      </c>
      <c r="H13" s="245">
        <f t="shared" si="0"/>
        <v>75</v>
      </c>
      <c r="I13" s="246"/>
      <c r="J13" s="244"/>
      <c r="K13" s="433" t="s">
        <v>611</v>
      </c>
      <c r="L13" s="433" t="s">
        <v>608</v>
      </c>
      <c r="N13" s="423" t="s">
        <v>756</v>
      </c>
      <c r="O13" s="323" t="s">
        <v>58</v>
      </c>
      <c r="P13" s="419" t="s">
        <v>758</v>
      </c>
      <c r="Q13" s="422" t="s">
        <v>757</v>
      </c>
      <c r="X13" s="249"/>
      <c r="Z13" s="250"/>
      <c r="AA13" s="241"/>
      <c r="AB13" s="249"/>
      <c r="AD13" s="250"/>
      <c r="AF13" s="249"/>
      <c r="AH13" s="250"/>
      <c r="AK13" s="249"/>
      <c r="AL13" s="252"/>
      <c r="AM13" s="249"/>
    </row>
    <row r="14" spans="1:41" ht="57.95" customHeight="1">
      <c r="A14" s="369"/>
      <c r="D14" s="243"/>
      <c r="E14" s="242">
        <f>'Snelle prijsberekening '!B$6</f>
        <v>2</v>
      </c>
      <c r="F14" s="243">
        <v>1</v>
      </c>
      <c r="G14" s="431">
        <v>75</v>
      </c>
      <c r="H14" s="245">
        <f t="shared" si="0"/>
        <v>75</v>
      </c>
      <c r="I14" s="246"/>
      <c r="J14" s="244"/>
      <c r="K14" s="433" t="s">
        <v>663</v>
      </c>
      <c r="L14" s="433" t="s">
        <v>615</v>
      </c>
      <c r="N14" s="424" t="s">
        <v>759</v>
      </c>
      <c r="O14" s="323" t="s">
        <v>58</v>
      </c>
      <c r="P14" s="419" t="s">
        <v>761</v>
      </c>
      <c r="Q14" s="422" t="s">
        <v>760</v>
      </c>
      <c r="R14" s="496">
        <f>(AB14-X14)/X14</f>
        <v>-7.407407407407407E-2</v>
      </c>
      <c r="S14" s="496"/>
      <c r="T14" s="496"/>
      <c r="U14" s="496"/>
      <c r="V14" s="496"/>
      <c r="W14" s="496"/>
      <c r="X14" s="249">
        <v>54</v>
      </c>
      <c r="Z14" s="250">
        <f>X14-H14</f>
        <v>-21</v>
      </c>
      <c r="AA14" s="241"/>
      <c r="AB14" s="249">
        <v>50</v>
      </c>
      <c r="AD14" s="250">
        <f>AB14-H14</f>
        <v>-25</v>
      </c>
      <c r="AF14" s="249"/>
      <c r="AH14" s="250">
        <f>AF14-H14</f>
        <v>-75</v>
      </c>
      <c r="AK14" s="249"/>
      <c r="AL14" s="252"/>
      <c r="AM14" s="249">
        <f>(AK14-AL14)*1.55/'Snelle prijsberekening '!B$6</f>
        <v>0</v>
      </c>
    </row>
    <row r="15" spans="1:41" ht="57.95" customHeight="1" thickBot="1">
      <c r="A15" s="438"/>
      <c r="B15" s="439"/>
      <c r="C15" s="439"/>
      <c r="D15" s="440"/>
      <c r="E15" s="441">
        <f>'Snelle prijsberekening '!B$6</f>
        <v>2</v>
      </c>
      <c r="F15" s="440">
        <v>1</v>
      </c>
      <c r="G15" s="460">
        <v>75</v>
      </c>
      <c r="H15" s="443">
        <f t="shared" si="0"/>
        <v>75</v>
      </c>
      <c r="I15" s="537"/>
      <c r="J15" s="442"/>
      <c r="K15" s="461" t="s">
        <v>611</v>
      </c>
      <c r="L15" s="461" t="s">
        <v>613</v>
      </c>
      <c r="N15" s="447" t="s">
        <v>762</v>
      </c>
      <c r="O15" s="452" t="s">
        <v>58</v>
      </c>
      <c r="P15" s="448" t="s">
        <v>764</v>
      </c>
      <c r="Q15" s="449" t="s">
        <v>763</v>
      </c>
      <c r="X15" s="249"/>
      <c r="Z15" s="250">
        <f>X15-H15</f>
        <v>-75</v>
      </c>
      <c r="AA15" s="241"/>
      <c r="AB15" s="249"/>
      <c r="AD15" s="250">
        <f>AB15-H15</f>
        <v>-75</v>
      </c>
      <c r="AF15" s="249"/>
      <c r="AH15" s="250">
        <f>AF15-H15</f>
        <v>-75</v>
      </c>
      <c r="AK15" s="249"/>
      <c r="AL15" s="252"/>
      <c r="AM15" s="249">
        <f>(AK15-AL15)*1.55/'Snelle prijsberekening '!B$6</f>
        <v>0</v>
      </c>
    </row>
    <row r="16" spans="1:41" ht="57.95" customHeight="1">
      <c r="A16" s="426"/>
      <c r="B16" s="427"/>
      <c r="C16" s="427"/>
      <c r="D16" s="491" t="s">
        <v>734</v>
      </c>
      <c r="E16" s="429">
        <f>'Snelle prijsberekening '!B$6</f>
        <v>2</v>
      </c>
      <c r="F16" s="430">
        <v>1</v>
      </c>
      <c r="G16" s="431">
        <v>100</v>
      </c>
      <c r="H16" s="432">
        <f t="shared" si="0"/>
        <v>100</v>
      </c>
      <c r="I16" s="538"/>
      <c r="J16" s="431"/>
      <c r="K16" s="433" t="s">
        <v>624</v>
      </c>
      <c r="L16" s="433" t="s">
        <v>625</v>
      </c>
      <c r="N16" s="424" t="s">
        <v>768</v>
      </c>
      <c r="O16" s="492" t="s">
        <v>58</v>
      </c>
      <c r="P16" s="436" t="s">
        <v>770</v>
      </c>
      <c r="Q16" s="437" t="s">
        <v>769</v>
      </c>
      <c r="X16" s="249"/>
      <c r="Z16" s="250">
        <f>X16-H16</f>
        <v>-100</v>
      </c>
      <c r="AA16" s="241"/>
      <c r="AB16" s="249"/>
      <c r="AD16" s="250">
        <f>AB16-H16</f>
        <v>-100</v>
      </c>
      <c r="AF16" s="249"/>
      <c r="AH16" s="250">
        <f>AF16-H16</f>
        <v>-100</v>
      </c>
      <c r="AK16" s="249"/>
      <c r="AL16" s="252"/>
      <c r="AM16" s="249">
        <f>(AK16-AL16)*1.55/'Snelle prijsberekening '!B$6</f>
        <v>0</v>
      </c>
    </row>
    <row r="17" spans="1:39" ht="57.95" customHeight="1">
      <c r="A17" s="426"/>
      <c r="B17" s="427"/>
      <c r="C17" s="427"/>
      <c r="D17" s="495"/>
      <c r="E17" s="429">
        <f>'Snelle prijsberekening '!B$6</f>
        <v>2</v>
      </c>
      <c r="F17" s="430">
        <v>1</v>
      </c>
      <c r="G17" s="431">
        <v>80</v>
      </c>
      <c r="H17" s="432">
        <f t="shared" si="0"/>
        <v>80</v>
      </c>
      <c r="I17" s="538"/>
      <c r="J17" s="431"/>
      <c r="K17" s="433" t="s">
        <v>618</v>
      </c>
      <c r="L17" s="433" t="s">
        <v>615</v>
      </c>
      <c r="N17" s="424" t="s">
        <v>771</v>
      </c>
      <c r="O17" s="492" t="s">
        <v>58</v>
      </c>
      <c r="P17" s="436" t="s">
        <v>774</v>
      </c>
      <c r="Q17" s="437" t="s">
        <v>772</v>
      </c>
      <c r="X17" s="249"/>
      <c r="Z17" s="250"/>
      <c r="AA17" s="241"/>
      <c r="AB17" s="249"/>
      <c r="AD17" s="250"/>
      <c r="AF17" s="249"/>
      <c r="AH17" s="250"/>
      <c r="AK17" s="249"/>
      <c r="AL17" s="252"/>
      <c r="AM17" s="249"/>
    </row>
    <row r="18" spans="1:39" ht="57.95" customHeight="1">
      <c r="A18" s="426"/>
      <c r="B18" s="427"/>
      <c r="C18" s="427"/>
      <c r="D18" s="495"/>
      <c r="E18" s="429">
        <f>'Snelle prijsberekening '!B$6</f>
        <v>2</v>
      </c>
      <c r="F18" s="430">
        <v>1</v>
      </c>
      <c r="G18" s="431">
        <v>120</v>
      </c>
      <c r="H18" s="432">
        <f t="shared" ref="H18" si="7">G18*F18</f>
        <v>120</v>
      </c>
      <c r="I18" s="538"/>
      <c r="J18" s="431"/>
      <c r="K18" s="433" t="s">
        <v>618</v>
      </c>
      <c r="L18" s="433" t="s">
        <v>798</v>
      </c>
      <c r="N18" s="424" t="s">
        <v>797</v>
      </c>
      <c r="O18" s="492" t="s">
        <v>58</v>
      </c>
      <c r="P18" s="436" t="s">
        <v>799</v>
      </c>
      <c r="Q18" s="437" t="s">
        <v>800</v>
      </c>
      <c r="X18" s="249"/>
      <c r="Z18" s="250"/>
      <c r="AA18" s="241"/>
      <c r="AB18" s="249"/>
      <c r="AD18" s="250"/>
      <c r="AF18" s="249"/>
      <c r="AH18" s="250"/>
      <c r="AK18" s="249"/>
      <c r="AL18" s="252"/>
      <c r="AM18" s="249"/>
    </row>
    <row r="19" spans="1:39" ht="57.95" customHeight="1">
      <c r="A19" s="369"/>
      <c r="D19" s="243"/>
      <c r="E19" s="242">
        <f>'Snelle prijsberekening '!B$6</f>
        <v>2</v>
      </c>
      <c r="F19" s="243">
        <v>1</v>
      </c>
      <c r="G19" s="431">
        <v>80</v>
      </c>
      <c r="H19" s="245">
        <f t="shared" si="0"/>
        <v>80</v>
      </c>
      <c r="I19" s="246"/>
      <c r="J19" s="244"/>
      <c r="K19" s="433" t="s">
        <v>618</v>
      </c>
      <c r="L19" s="433" t="s">
        <v>615</v>
      </c>
      <c r="N19" s="424" t="s">
        <v>773</v>
      </c>
      <c r="O19" s="315" t="s">
        <v>58</v>
      </c>
      <c r="P19" s="419" t="s">
        <v>776</v>
      </c>
      <c r="Q19" s="422" t="s">
        <v>775</v>
      </c>
      <c r="X19" s="249"/>
      <c r="Z19" s="250">
        <f t="shared" ref="Z19:Z31" si="8">X19-H19</f>
        <v>-80</v>
      </c>
      <c r="AA19" s="241"/>
      <c r="AB19" s="249"/>
      <c r="AD19" s="250">
        <f t="shared" ref="AD19:AD31" si="9">AB19-H19</f>
        <v>-80</v>
      </c>
      <c r="AF19" s="249"/>
      <c r="AH19" s="250">
        <f t="shared" ref="AH19:AH31" si="10">AF19-H19</f>
        <v>-80</v>
      </c>
      <c r="AK19" s="249"/>
      <c r="AL19" s="252"/>
      <c r="AM19" s="249">
        <f>(AK19-AL19)*1.55/'Snelle prijsberekening '!B$6</f>
        <v>0</v>
      </c>
    </row>
    <row r="20" spans="1:39" ht="57.95" customHeight="1" thickBot="1">
      <c r="A20" s="438"/>
      <c r="B20" s="439"/>
      <c r="C20" s="439"/>
      <c r="D20" s="440"/>
      <c r="E20" s="441">
        <f>'Snelle prijsberekening '!B$6</f>
        <v>2</v>
      </c>
      <c r="F20" s="440">
        <v>1</v>
      </c>
      <c r="G20" s="442">
        <v>150</v>
      </c>
      <c r="H20" s="443">
        <f t="shared" si="0"/>
        <v>150</v>
      </c>
      <c r="I20" s="537"/>
      <c r="J20" s="442"/>
      <c r="K20" s="444" t="s">
        <v>637</v>
      </c>
      <c r="L20" s="444" t="s">
        <v>778</v>
      </c>
      <c r="N20" s="447" t="s">
        <v>777</v>
      </c>
      <c r="O20" s="493" t="s">
        <v>58</v>
      </c>
      <c r="P20" s="448" t="s">
        <v>780</v>
      </c>
      <c r="Q20" s="449" t="s">
        <v>779</v>
      </c>
      <c r="X20" s="249"/>
      <c r="Z20" s="250">
        <f t="shared" si="8"/>
        <v>-150</v>
      </c>
      <c r="AA20" s="241"/>
      <c r="AB20" s="249"/>
      <c r="AD20" s="250">
        <f t="shared" si="9"/>
        <v>-150</v>
      </c>
      <c r="AF20" s="249"/>
      <c r="AH20" s="250">
        <f t="shared" si="10"/>
        <v>-150</v>
      </c>
      <c r="AK20" s="249"/>
      <c r="AL20" s="252"/>
      <c r="AM20" s="249">
        <f>(AK20-AL20)*1.55/'Snelle prijsberekening '!B$6</f>
        <v>0</v>
      </c>
    </row>
    <row r="21" spans="1:39" ht="48.75" customHeight="1">
      <c r="A21" s="369"/>
      <c r="D21" s="454" t="s">
        <v>735</v>
      </c>
      <c r="E21" s="242">
        <f>'Snelle prijsberekening '!B$6</f>
        <v>2</v>
      </c>
      <c r="F21" s="243">
        <v>1</v>
      </c>
      <c r="G21" s="431">
        <v>260</v>
      </c>
      <c r="H21" s="245">
        <f t="shared" si="0"/>
        <v>260</v>
      </c>
      <c r="I21" s="246"/>
      <c r="J21" s="244"/>
      <c r="K21" s="241" t="s">
        <v>788</v>
      </c>
      <c r="L21" s="241" t="s">
        <v>785</v>
      </c>
      <c r="N21" s="423" t="s">
        <v>784</v>
      </c>
      <c r="O21" s="319" t="s">
        <v>621</v>
      </c>
      <c r="P21" s="419" t="s">
        <v>786</v>
      </c>
      <c r="Q21" s="422" t="s">
        <v>787</v>
      </c>
      <c r="X21" s="249"/>
      <c r="Z21" s="250">
        <f t="shared" si="8"/>
        <v>-260</v>
      </c>
      <c r="AA21" s="241"/>
      <c r="AB21" s="249"/>
      <c r="AD21" s="250">
        <f t="shared" si="9"/>
        <v>-260</v>
      </c>
      <c r="AF21" s="249"/>
      <c r="AH21" s="250">
        <f t="shared" si="10"/>
        <v>-260</v>
      </c>
      <c r="AK21" s="249">
        <f t="shared" ref="AK21" si="11">AF21</f>
        <v>0</v>
      </c>
      <c r="AL21" s="252"/>
      <c r="AM21" s="249">
        <f>(AK21-AL21)*1.55/'Snelle prijsberekening '!B$6</f>
        <v>0</v>
      </c>
    </row>
    <row r="22" spans="1:39" ht="45" customHeight="1">
      <c r="A22" s="369"/>
      <c r="D22" s="494"/>
      <c r="E22" s="242">
        <f>'Snelle prijsberekening '!B$6</f>
        <v>2</v>
      </c>
      <c r="F22" s="243">
        <v>1</v>
      </c>
      <c r="G22" s="244">
        <v>200</v>
      </c>
      <c r="H22" s="245">
        <f t="shared" si="0"/>
        <v>200</v>
      </c>
      <c r="I22" s="246"/>
      <c r="J22" s="244"/>
      <c r="K22" s="241" t="s">
        <v>804</v>
      </c>
      <c r="L22" s="241" t="s">
        <v>620</v>
      </c>
      <c r="N22" s="423" t="s">
        <v>801</v>
      </c>
      <c r="O22" s="319" t="s">
        <v>621</v>
      </c>
      <c r="P22" s="419" t="s">
        <v>803</v>
      </c>
      <c r="Q22" s="422" t="s">
        <v>802</v>
      </c>
      <c r="X22" s="249"/>
      <c r="Z22" s="250">
        <f t="shared" si="8"/>
        <v>-200</v>
      </c>
      <c r="AA22" s="241"/>
      <c r="AB22" s="249"/>
      <c r="AD22" s="250">
        <f t="shared" si="9"/>
        <v>-200</v>
      </c>
      <c r="AF22" s="249"/>
      <c r="AH22" s="250">
        <f t="shared" si="10"/>
        <v>-200</v>
      </c>
      <c r="AK22" s="249"/>
      <c r="AL22" s="252"/>
      <c r="AM22" s="249">
        <f>(AK22-AL22)*1.55/'Snelle prijsberekening '!B$6</f>
        <v>0</v>
      </c>
    </row>
    <row r="23" spans="1:39" ht="57.95" customHeight="1">
      <c r="A23" s="369"/>
      <c r="D23" s="243"/>
      <c r="E23" s="242">
        <f>'Snelle prijsberekening '!B$6</f>
        <v>2</v>
      </c>
      <c r="F23" s="243">
        <v>1</v>
      </c>
      <c r="G23" s="244">
        <v>150</v>
      </c>
      <c r="H23" s="245">
        <f t="shared" si="0"/>
        <v>150</v>
      </c>
      <c r="I23" s="246"/>
      <c r="J23" s="244"/>
      <c r="K23" s="241" t="s">
        <v>630</v>
      </c>
      <c r="L23" s="241" t="s">
        <v>782</v>
      </c>
      <c r="N23" s="423" t="s">
        <v>781</v>
      </c>
      <c r="O23" s="319" t="s">
        <v>621</v>
      </c>
      <c r="P23" s="419" t="s">
        <v>793</v>
      </c>
      <c r="Q23" s="422" t="s">
        <v>783</v>
      </c>
      <c r="X23" s="249"/>
      <c r="Z23" s="250">
        <f t="shared" si="8"/>
        <v>-150</v>
      </c>
      <c r="AA23" s="241"/>
      <c r="AB23" s="249"/>
      <c r="AD23" s="250">
        <f t="shared" si="9"/>
        <v>-150</v>
      </c>
      <c r="AF23" s="249"/>
      <c r="AH23" s="250">
        <f t="shared" si="10"/>
        <v>-150</v>
      </c>
      <c r="AK23" s="249"/>
      <c r="AL23" s="252"/>
      <c r="AM23" s="249">
        <f>(AK23-AL23)*1.55/'Snelle prijsberekening '!B$6</f>
        <v>0</v>
      </c>
    </row>
    <row r="24" spans="1:39" ht="57.95" customHeight="1" thickBot="1">
      <c r="A24" s="438"/>
      <c r="B24" s="439"/>
      <c r="C24" s="439"/>
      <c r="D24" s="440"/>
      <c r="E24" s="441">
        <f>'Snelle prijsberekening '!B$6</f>
        <v>2</v>
      </c>
      <c r="F24" s="440">
        <v>1</v>
      </c>
      <c r="G24" s="442">
        <v>250</v>
      </c>
      <c r="H24" s="443">
        <f t="shared" si="0"/>
        <v>250</v>
      </c>
      <c r="I24" s="537"/>
      <c r="J24" s="442"/>
      <c r="K24" s="444" t="s">
        <v>632</v>
      </c>
      <c r="L24" s="444" t="s">
        <v>790</v>
      </c>
      <c r="N24" s="453" t="s">
        <v>789</v>
      </c>
      <c r="O24" s="455" t="s">
        <v>621</v>
      </c>
      <c r="P24" s="448" t="s">
        <v>792</v>
      </c>
      <c r="Q24" s="449" t="s">
        <v>791</v>
      </c>
      <c r="X24" s="249"/>
      <c r="Z24" s="250">
        <f t="shared" si="8"/>
        <v>-250</v>
      </c>
      <c r="AA24" s="241"/>
      <c r="AB24" s="249"/>
      <c r="AD24" s="250">
        <f t="shared" si="9"/>
        <v>-250</v>
      </c>
      <c r="AF24" s="249"/>
      <c r="AH24" s="250">
        <f t="shared" si="10"/>
        <v>-250</v>
      </c>
      <c r="AK24" s="249"/>
      <c r="AL24" s="252"/>
      <c r="AM24" s="249">
        <f>(AK24-AL24)*1.55/'Snelle prijsberekening '!B$6</f>
        <v>0</v>
      </c>
    </row>
    <row r="25" spans="1:39" ht="48.75" customHeight="1">
      <c r="A25" s="369"/>
      <c r="D25" s="457" t="s">
        <v>736</v>
      </c>
      <c r="E25" s="242">
        <f>'Snelle prijsberekening '!B$6</f>
        <v>2</v>
      </c>
      <c r="F25" s="243">
        <v>1</v>
      </c>
      <c r="G25" s="244">
        <v>120</v>
      </c>
      <c r="H25" s="245">
        <f t="shared" si="0"/>
        <v>120</v>
      </c>
      <c r="I25" s="246"/>
      <c r="J25" s="244"/>
      <c r="K25" s="241" t="s">
        <v>640</v>
      </c>
      <c r="L25" s="241" t="s">
        <v>641</v>
      </c>
      <c r="N25" s="423" t="s">
        <v>794</v>
      </c>
      <c r="O25" s="317" t="s">
        <v>59</v>
      </c>
      <c r="P25" s="419" t="s">
        <v>795</v>
      </c>
      <c r="Q25" s="422" t="s">
        <v>796</v>
      </c>
      <c r="X25" s="249"/>
      <c r="Z25" s="250">
        <f t="shared" si="8"/>
        <v>-120</v>
      </c>
      <c r="AA25" s="241"/>
      <c r="AB25" s="249"/>
      <c r="AD25" s="250">
        <f t="shared" si="9"/>
        <v>-120</v>
      </c>
      <c r="AF25" s="249"/>
      <c r="AH25" s="250">
        <f t="shared" si="10"/>
        <v>-120</v>
      </c>
      <c r="AK25" s="249">
        <f t="shared" ref="AK25" si="12">AF25</f>
        <v>0</v>
      </c>
      <c r="AL25" s="252"/>
      <c r="AM25" s="249">
        <f>(AK25-AL25)*1.55/'Snelle prijsberekening '!B$6</f>
        <v>0</v>
      </c>
    </row>
    <row r="26" spans="1:39" ht="45" customHeight="1">
      <c r="A26" s="369"/>
      <c r="D26" s="494"/>
      <c r="E26" s="242">
        <f>'Snelle prijsberekening '!B$6</f>
        <v>2</v>
      </c>
      <c r="F26" s="243">
        <v>1</v>
      </c>
      <c r="G26" s="244">
        <v>70</v>
      </c>
      <c r="H26" s="245">
        <f t="shared" si="0"/>
        <v>70</v>
      </c>
      <c r="I26" s="246"/>
      <c r="J26" s="244"/>
      <c r="K26" s="241" t="s">
        <v>644</v>
      </c>
      <c r="L26" s="241" t="s">
        <v>643</v>
      </c>
      <c r="N26" s="423" t="s">
        <v>805</v>
      </c>
      <c r="O26" s="317" t="s">
        <v>59</v>
      </c>
      <c r="P26" s="419" t="s">
        <v>807</v>
      </c>
      <c r="Q26" s="422" t="s">
        <v>806</v>
      </c>
      <c r="X26" s="249"/>
      <c r="Z26" s="250">
        <f t="shared" si="8"/>
        <v>-70</v>
      </c>
      <c r="AA26" s="241"/>
      <c r="AB26" s="249"/>
      <c r="AD26" s="250">
        <f t="shared" si="9"/>
        <v>-70</v>
      </c>
      <c r="AF26" s="249"/>
      <c r="AH26" s="250">
        <f t="shared" si="10"/>
        <v>-70</v>
      </c>
      <c r="AK26" s="249"/>
      <c r="AL26" s="252"/>
      <c r="AM26" s="249">
        <f>(AK26-AL26)*1.55/'Snelle prijsberekening '!B$6</f>
        <v>0</v>
      </c>
    </row>
    <row r="27" spans="1:39" ht="57.95" customHeight="1" thickBot="1">
      <c r="A27" s="438"/>
      <c r="B27" s="439"/>
      <c r="C27" s="439"/>
      <c r="D27" s="440"/>
      <c r="E27" s="441">
        <f>'Snelle prijsberekening '!B$6</f>
        <v>2</v>
      </c>
      <c r="F27" s="440">
        <v>1</v>
      </c>
      <c r="G27" s="442">
        <v>60</v>
      </c>
      <c r="H27" s="443">
        <f t="shared" si="0"/>
        <v>60</v>
      </c>
      <c r="I27" s="537"/>
      <c r="J27" s="442"/>
      <c r="K27" s="444" t="s">
        <v>605</v>
      </c>
      <c r="L27" s="444" t="s">
        <v>599</v>
      </c>
      <c r="N27" s="456" t="s">
        <v>808</v>
      </c>
      <c r="O27" s="446" t="s">
        <v>59</v>
      </c>
      <c r="P27" s="448" t="s">
        <v>810</v>
      </c>
      <c r="Q27" s="449" t="s">
        <v>809</v>
      </c>
      <c r="X27" s="249"/>
      <c r="Z27" s="250">
        <f t="shared" si="8"/>
        <v>-60</v>
      </c>
      <c r="AA27" s="241"/>
      <c r="AB27" s="249"/>
      <c r="AD27" s="250">
        <f t="shared" si="9"/>
        <v>-60</v>
      </c>
      <c r="AF27" s="249"/>
      <c r="AH27" s="250">
        <f t="shared" si="10"/>
        <v>-60</v>
      </c>
      <c r="AK27" s="249"/>
      <c r="AL27" s="252"/>
      <c r="AM27" s="249">
        <f>(AK27-AL27)*1.55/'Snelle prijsberekening '!B$6</f>
        <v>0</v>
      </c>
    </row>
    <row r="28" spans="1:39" ht="48.75" customHeight="1">
      <c r="A28" s="369"/>
      <c r="D28" s="458" t="s">
        <v>737</v>
      </c>
      <c r="E28" s="242">
        <f>'Snelle prijsberekening '!B$6</f>
        <v>2</v>
      </c>
      <c r="F28" s="243">
        <v>1</v>
      </c>
      <c r="G28" s="244">
        <v>80</v>
      </c>
      <c r="H28" s="245">
        <f t="shared" si="0"/>
        <v>80</v>
      </c>
      <c r="I28" s="246"/>
      <c r="J28" s="244"/>
      <c r="K28" s="241" t="s">
        <v>644</v>
      </c>
      <c r="L28" s="241" t="s">
        <v>653</v>
      </c>
      <c r="N28" s="423" t="s">
        <v>811</v>
      </c>
      <c r="O28" s="313" t="s">
        <v>646</v>
      </c>
      <c r="P28" s="419" t="s">
        <v>815</v>
      </c>
      <c r="Q28" s="422" t="s">
        <v>812</v>
      </c>
      <c r="X28" s="249"/>
      <c r="Z28" s="250">
        <f t="shared" si="8"/>
        <v>-80</v>
      </c>
      <c r="AA28" s="241"/>
      <c r="AB28" s="249"/>
      <c r="AD28" s="250">
        <f t="shared" si="9"/>
        <v>-80</v>
      </c>
      <c r="AF28" s="249"/>
      <c r="AH28" s="250">
        <f t="shared" si="10"/>
        <v>-80</v>
      </c>
      <c r="AK28" s="249">
        <f t="shared" ref="AK28" si="13">AF28</f>
        <v>0</v>
      </c>
      <c r="AL28" s="252"/>
      <c r="AM28" s="249">
        <f>(AK28-AL28)*1.55/'Snelle prijsberekening '!B$6</f>
        <v>0</v>
      </c>
    </row>
    <row r="29" spans="1:39" ht="45" customHeight="1">
      <c r="A29" s="369"/>
      <c r="D29" s="494"/>
      <c r="E29" s="242">
        <f>'Snelle prijsberekening '!B$6</f>
        <v>2</v>
      </c>
      <c r="F29" s="243">
        <v>1</v>
      </c>
      <c r="G29" s="244">
        <v>80</v>
      </c>
      <c r="H29" s="245">
        <f t="shared" si="0"/>
        <v>80</v>
      </c>
      <c r="I29" s="246"/>
      <c r="J29" s="244"/>
      <c r="K29" s="241" t="s">
        <v>644</v>
      </c>
      <c r="L29" s="241" t="s">
        <v>653</v>
      </c>
      <c r="N29" s="423" t="s">
        <v>813</v>
      </c>
      <c r="O29" s="313" t="s">
        <v>646</v>
      </c>
      <c r="P29" s="419" t="s">
        <v>816</v>
      </c>
      <c r="Q29" s="422" t="s">
        <v>814</v>
      </c>
      <c r="X29" s="249"/>
      <c r="Z29" s="250">
        <f t="shared" si="8"/>
        <v>-80</v>
      </c>
      <c r="AA29" s="241"/>
      <c r="AB29" s="249"/>
      <c r="AD29" s="250">
        <f t="shared" si="9"/>
        <v>-80</v>
      </c>
      <c r="AF29" s="249"/>
      <c r="AH29" s="250">
        <f t="shared" si="10"/>
        <v>-80</v>
      </c>
      <c r="AK29" s="249"/>
      <c r="AL29" s="252"/>
      <c r="AM29" s="249">
        <f>(AK29-AL29)*1.55/'Snelle prijsberekening '!B$6</f>
        <v>0</v>
      </c>
    </row>
    <row r="30" spans="1:39" ht="45" customHeight="1">
      <c r="A30" s="481"/>
      <c r="B30" s="482"/>
      <c r="C30" s="482"/>
      <c r="D30" s="490"/>
      <c r="E30" s="242">
        <f>'Snelle prijsberekening '!B$6</f>
        <v>2</v>
      </c>
      <c r="F30" s="243">
        <v>1</v>
      </c>
      <c r="G30" s="483">
        <v>80</v>
      </c>
      <c r="H30" s="484">
        <f t="shared" si="0"/>
        <v>80</v>
      </c>
      <c r="I30" s="539"/>
      <c r="J30" s="483"/>
      <c r="K30" s="241" t="s">
        <v>649</v>
      </c>
      <c r="L30" s="241" t="s">
        <v>653</v>
      </c>
      <c r="N30" s="487" t="s">
        <v>817</v>
      </c>
      <c r="O30" s="486" t="s">
        <v>819</v>
      </c>
      <c r="P30" s="488" t="s">
        <v>818</v>
      </c>
      <c r="Q30" s="489" t="s">
        <v>820</v>
      </c>
      <c r="X30" s="249"/>
      <c r="Z30" s="250">
        <f t="shared" si="8"/>
        <v>-80</v>
      </c>
      <c r="AA30" s="241"/>
      <c r="AB30" s="249"/>
      <c r="AD30" s="250">
        <f t="shared" si="9"/>
        <v>-80</v>
      </c>
      <c r="AF30" s="249"/>
      <c r="AH30" s="250">
        <f t="shared" si="10"/>
        <v>-80</v>
      </c>
      <c r="AK30" s="249"/>
      <c r="AL30" s="252"/>
      <c r="AM30" s="249"/>
    </row>
    <row r="31" spans="1:39" ht="57.95" customHeight="1" thickBot="1">
      <c r="A31" s="438"/>
      <c r="B31" s="439"/>
      <c r="C31" s="439"/>
      <c r="D31" s="440"/>
      <c r="E31" s="441">
        <f>'Snelle prijsberekening '!B$6</f>
        <v>2</v>
      </c>
      <c r="F31" s="440">
        <v>1</v>
      </c>
      <c r="G31" s="442">
        <v>60</v>
      </c>
      <c r="H31" s="443">
        <f t="shared" si="0"/>
        <v>60</v>
      </c>
      <c r="I31" s="537"/>
      <c r="J31" s="442"/>
      <c r="K31" s="444" t="s">
        <v>605</v>
      </c>
      <c r="L31" s="444" t="s">
        <v>599</v>
      </c>
      <c r="N31" s="456" t="s">
        <v>821</v>
      </c>
      <c r="O31" s="459" t="s">
        <v>822</v>
      </c>
      <c r="P31" s="448" t="s">
        <v>823</v>
      </c>
      <c r="Q31" s="449" t="s">
        <v>824</v>
      </c>
      <c r="X31" s="249"/>
      <c r="Z31" s="250">
        <f t="shared" si="8"/>
        <v>-60</v>
      </c>
      <c r="AA31" s="241"/>
      <c r="AB31" s="249"/>
      <c r="AD31" s="250">
        <f t="shared" si="9"/>
        <v>-60</v>
      </c>
      <c r="AF31" s="249"/>
      <c r="AH31" s="250">
        <f t="shared" si="10"/>
        <v>-60</v>
      </c>
      <c r="AK31" s="249"/>
      <c r="AL31" s="252"/>
      <c r="AM31" s="249">
        <f>(AK31-AL31)*1.55/'Snelle prijsberekening '!B$6</f>
        <v>0</v>
      </c>
    </row>
    <row r="32" spans="1:39" ht="30.95" customHeight="1">
      <c r="A32" s="369"/>
      <c r="G32" s="244"/>
      <c r="H32" s="244"/>
      <c r="I32" s="246"/>
      <c r="J32" s="246"/>
      <c r="AB32" s="249"/>
      <c r="AL32" s="252"/>
      <c r="AM32" s="249">
        <f>(AK32-AL32)*1.55/'Snelle prijsberekening '!B$6</f>
        <v>0</v>
      </c>
    </row>
    <row r="33" spans="1:41" ht="15.75">
      <c r="A33" s="369"/>
      <c r="G33" s="244"/>
      <c r="H33" s="244"/>
      <c r="I33" s="246"/>
      <c r="J33" s="246"/>
      <c r="AB33" s="249"/>
      <c r="AL33" s="252"/>
      <c r="AM33" s="249">
        <f>(AK33-AL33)*1.55/'Snelle prijsberekening '!B$6</f>
        <v>0</v>
      </c>
    </row>
    <row r="34" spans="1:41" ht="15.75">
      <c r="A34" s="369"/>
      <c r="G34" s="244"/>
      <c r="H34" s="244"/>
      <c r="I34" s="246"/>
      <c r="J34" s="246"/>
      <c r="AB34" s="249"/>
      <c r="AL34" s="252"/>
      <c r="AM34" s="249">
        <f>(AK34-AL34)*1.55/'Snelle prijsberekening '!B$6</f>
        <v>0</v>
      </c>
    </row>
    <row r="35" spans="1:41">
      <c r="G35" s="244"/>
      <c r="H35" s="244"/>
      <c r="I35" s="246"/>
      <c r="J35" s="246"/>
      <c r="AB35" s="249"/>
      <c r="AL35" s="252"/>
      <c r="AM35" s="249">
        <f>(AK35-AL35)*1.55/'Snelle prijsberekening '!B$6</f>
        <v>0</v>
      </c>
    </row>
    <row r="36" spans="1:41">
      <c r="G36" s="244"/>
      <c r="H36" s="244"/>
      <c r="I36" s="246"/>
      <c r="J36" s="246"/>
      <c r="AB36" s="249"/>
      <c r="AL36" s="252"/>
      <c r="AM36" s="249">
        <f>(AK36-AL36)*1.55/'Snelle prijsberekening '!B$6</f>
        <v>0</v>
      </c>
    </row>
    <row r="37" spans="1:41">
      <c r="G37" s="244"/>
      <c r="H37" s="244"/>
      <c r="I37" s="246"/>
      <c r="J37" s="246"/>
      <c r="AB37" s="249"/>
      <c r="AL37" s="252"/>
      <c r="AM37" s="249">
        <f>(AK37-AL37)*1.55/'Snelle prijsberekening '!B$6</f>
        <v>0</v>
      </c>
    </row>
    <row r="38" spans="1:41">
      <c r="G38" s="244"/>
      <c r="H38" s="244"/>
      <c r="I38" s="246"/>
      <c r="J38" s="246"/>
      <c r="AB38" s="249"/>
      <c r="AL38" s="252"/>
      <c r="AM38" s="249">
        <f>(AK38-AL38)*1.55/'Snelle prijsberekening '!B$6</f>
        <v>0</v>
      </c>
    </row>
    <row r="39" spans="1:41" s="247" customFormat="1">
      <c r="A39" s="240"/>
      <c r="B39" s="240"/>
      <c r="C39" s="240"/>
      <c r="D39" s="241"/>
      <c r="E39" s="243"/>
      <c r="F39" s="243"/>
      <c r="G39" s="244"/>
      <c r="H39" s="244"/>
      <c r="I39" s="246"/>
      <c r="J39" s="246"/>
      <c r="K39" s="241"/>
      <c r="L39" s="241"/>
      <c r="M39" s="248"/>
      <c r="N39" s="241"/>
      <c r="O39" s="241"/>
      <c r="P39" s="241"/>
      <c r="Q39" s="241"/>
      <c r="X39" s="241"/>
      <c r="Y39" s="241"/>
      <c r="Z39" s="241"/>
      <c r="AA39" s="248"/>
      <c r="AB39" s="249"/>
      <c r="AC39" s="241"/>
      <c r="AD39" s="241"/>
      <c r="AF39" s="241"/>
      <c r="AG39" s="241"/>
      <c r="AH39" s="241"/>
      <c r="AJ39" s="241"/>
      <c r="AK39" s="241"/>
      <c r="AL39" s="241"/>
      <c r="AM39" s="249">
        <f>(AK39-AL39)*1.55/'Snelle prijsberekening '!B$6</f>
        <v>0</v>
      </c>
      <c r="AO39" s="241"/>
    </row>
    <row r="40" spans="1:41" s="247" customFormat="1">
      <c r="A40" s="240"/>
      <c r="B40" s="240"/>
      <c r="C40" s="240"/>
      <c r="D40" s="241"/>
      <c r="E40" s="243"/>
      <c r="F40" s="243"/>
      <c r="G40" s="244"/>
      <c r="H40" s="244"/>
      <c r="I40" s="246"/>
      <c r="J40" s="246"/>
      <c r="K40" s="241"/>
      <c r="L40" s="241"/>
      <c r="M40" s="248"/>
      <c r="N40" s="241"/>
      <c r="O40" s="241"/>
      <c r="P40" s="241"/>
      <c r="Q40" s="241"/>
      <c r="X40" s="241"/>
      <c r="Y40" s="241"/>
      <c r="Z40" s="241"/>
      <c r="AA40" s="248"/>
      <c r="AB40" s="249"/>
      <c r="AC40" s="241"/>
      <c r="AD40" s="241"/>
      <c r="AF40" s="241"/>
      <c r="AG40" s="241"/>
      <c r="AH40" s="241"/>
      <c r="AJ40" s="241"/>
      <c r="AK40" s="241"/>
      <c r="AL40" s="241"/>
      <c r="AM40" s="249">
        <f>(AK40-AL40)*1.55/'Snelle prijsberekening '!B$6</f>
        <v>0</v>
      </c>
      <c r="AO40" s="241"/>
    </row>
    <row r="41" spans="1:41" s="247" customFormat="1">
      <c r="A41" s="240"/>
      <c r="B41" s="240"/>
      <c r="C41" s="240"/>
      <c r="D41" s="241"/>
      <c r="E41" s="243"/>
      <c r="F41" s="243"/>
      <c r="G41" s="244"/>
      <c r="H41" s="244"/>
      <c r="I41" s="246"/>
      <c r="J41" s="246"/>
      <c r="K41" s="241"/>
      <c r="L41" s="241"/>
      <c r="M41" s="248"/>
      <c r="N41" s="241"/>
      <c r="O41" s="241"/>
      <c r="P41" s="241"/>
      <c r="Q41" s="241"/>
      <c r="X41" s="241"/>
      <c r="Y41" s="241"/>
      <c r="Z41" s="241"/>
      <c r="AA41" s="248"/>
      <c r="AB41" s="249"/>
      <c r="AC41" s="241"/>
      <c r="AD41" s="241"/>
      <c r="AF41" s="241"/>
      <c r="AG41" s="241"/>
      <c r="AH41" s="241"/>
      <c r="AJ41" s="241"/>
      <c r="AK41" s="241"/>
      <c r="AL41" s="241"/>
      <c r="AM41" s="249">
        <f>(AK41-AL41)*1.55/'Snelle prijsberekening '!B$6</f>
        <v>0</v>
      </c>
      <c r="AO41" s="241"/>
    </row>
    <row r="42" spans="1:41" s="247" customFormat="1">
      <c r="A42" s="240"/>
      <c r="B42" s="240"/>
      <c r="C42" s="240"/>
      <c r="D42" s="241"/>
      <c r="E42" s="243"/>
      <c r="F42" s="243"/>
      <c r="G42" s="244"/>
      <c r="H42" s="244"/>
      <c r="I42" s="246"/>
      <c r="J42" s="246"/>
      <c r="K42" s="241"/>
      <c r="L42" s="241"/>
      <c r="M42" s="248"/>
      <c r="N42" s="241"/>
      <c r="O42" s="241"/>
      <c r="P42" s="241"/>
      <c r="Q42" s="241"/>
      <c r="X42" s="241"/>
      <c r="Y42" s="241"/>
      <c r="Z42" s="241"/>
      <c r="AA42" s="248"/>
      <c r="AB42" s="249"/>
      <c r="AC42" s="241"/>
      <c r="AD42" s="241"/>
      <c r="AF42" s="241"/>
      <c r="AG42" s="241"/>
      <c r="AH42" s="241"/>
      <c r="AJ42" s="241"/>
      <c r="AK42" s="241"/>
      <c r="AL42" s="241"/>
      <c r="AM42" s="249">
        <f>(AK42-AL42)*1.55/'Snelle prijsberekening '!B$6</f>
        <v>0</v>
      </c>
      <c r="AO42" s="241"/>
    </row>
    <row r="43" spans="1:41" s="247" customFormat="1">
      <c r="A43" s="240"/>
      <c r="B43" s="240"/>
      <c r="C43" s="240"/>
      <c r="D43" s="241"/>
      <c r="E43" s="243"/>
      <c r="F43" s="243"/>
      <c r="G43" s="244"/>
      <c r="H43" s="244"/>
      <c r="I43" s="246"/>
      <c r="J43" s="246"/>
      <c r="K43" s="241"/>
      <c r="L43" s="241"/>
      <c r="M43" s="248"/>
      <c r="N43" s="241"/>
      <c r="O43" s="241"/>
      <c r="P43" s="241"/>
      <c r="Q43" s="241"/>
      <c r="X43" s="241"/>
      <c r="Y43" s="241"/>
      <c r="Z43" s="241"/>
      <c r="AA43" s="248"/>
      <c r="AB43" s="249"/>
      <c r="AC43" s="241"/>
      <c r="AD43" s="241"/>
      <c r="AF43" s="241"/>
      <c r="AG43" s="241"/>
      <c r="AH43" s="241"/>
      <c r="AJ43" s="241"/>
      <c r="AK43" s="241"/>
      <c r="AL43" s="241"/>
      <c r="AM43" s="249">
        <f>(AK43-AL43)*1.55/'Snelle prijsberekening '!B$6</f>
        <v>0</v>
      </c>
      <c r="AO43" s="241"/>
    </row>
    <row r="44" spans="1:41" s="247" customFormat="1">
      <c r="A44" s="240"/>
      <c r="B44" s="240"/>
      <c r="C44" s="240"/>
      <c r="D44" s="241"/>
      <c r="E44" s="243"/>
      <c r="F44" s="243"/>
      <c r="G44" s="244"/>
      <c r="H44" s="244"/>
      <c r="I44" s="246"/>
      <c r="J44" s="246"/>
      <c r="K44" s="241"/>
      <c r="L44" s="241"/>
      <c r="M44" s="248"/>
      <c r="N44" s="241"/>
      <c r="O44" s="241"/>
      <c r="P44" s="241"/>
      <c r="Q44" s="241"/>
      <c r="X44" s="241"/>
      <c r="Y44" s="241"/>
      <c r="Z44" s="241"/>
      <c r="AA44" s="248"/>
      <c r="AB44" s="249"/>
      <c r="AC44" s="241"/>
      <c r="AD44" s="241"/>
      <c r="AF44" s="241"/>
      <c r="AG44" s="241"/>
      <c r="AH44" s="241"/>
      <c r="AJ44" s="241"/>
      <c r="AK44" s="241"/>
      <c r="AL44" s="241"/>
      <c r="AM44" s="249">
        <f>(AK44-AL44)*1.55/'Snelle prijsberekening '!B$6</f>
        <v>0</v>
      </c>
      <c r="AO44" s="241"/>
    </row>
    <row r="45" spans="1:41" s="247" customFormat="1">
      <c r="A45" s="240"/>
      <c r="B45" s="240"/>
      <c r="C45" s="240"/>
      <c r="D45" s="241"/>
      <c r="E45" s="243"/>
      <c r="F45" s="243"/>
      <c r="G45" s="244"/>
      <c r="H45" s="244"/>
      <c r="I45" s="246"/>
      <c r="J45" s="246"/>
      <c r="K45" s="241"/>
      <c r="L45" s="241"/>
      <c r="M45" s="248"/>
      <c r="N45" s="241"/>
      <c r="O45" s="241"/>
      <c r="P45" s="241"/>
      <c r="Q45" s="241"/>
      <c r="X45" s="241"/>
      <c r="Y45" s="241"/>
      <c r="Z45" s="241"/>
      <c r="AA45" s="248"/>
      <c r="AB45" s="249"/>
      <c r="AC45" s="241"/>
      <c r="AD45" s="241"/>
      <c r="AF45" s="241"/>
      <c r="AG45" s="241"/>
      <c r="AH45" s="241"/>
      <c r="AJ45" s="241"/>
      <c r="AK45" s="241"/>
      <c r="AL45" s="241"/>
      <c r="AM45" s="249">
        <f>(AK45-AL45)*1.55/'Snelle prijsberekening '!B$6</f>
        <v>0</v>
      </c>
      <c r="AO45" s="241"/>
    </row>
    <row r="46" spans="1:41" s="247" customFormat="1">
      <c r="A46" s="240"/>
      <c r="B46" s="240"/>
      <c r="C46" s="240"/>
      <c r="D46" s="241"/>
      <c r="E46" s="243"/>
      <c r="F46" s="243"/>
      <c r="G46" s="244"/>
      <c r="H46" s="244"/>
      <c r="I46" s="246"/>
      <c r="J46" s="246"/>
      <c r="K46" s="241"/>
      <c r="L46" s="241"/>
      <c r="M46" s="248"/>
      <c r="N46" s="241"/>
      <c r="O46" s="241"/>
      <c r="P46" s="241"/>
      <c r="Q46" s="241"/>
      <c r="X46" s="241"/>
      <c r="Y46" s="241"/>
      <c r="Z46" s="241"/>
      <c r="AA46" s="248"/>
      <c r="AB46" s="249"/>
      <c r="AC46" s="241"/>
      <c r="AD46" s="241"/>
      <c r="AF46" s="241"/>
      <c r="AG46" s="241"/>
      <c r="AH46" s="241"/>
      <c r="AJ46" s="241"/>
      <c r="AK46" s="241"/>
      <c r="AL46" s="241"/>
      <c r="AM46" s="249">
        <f>(AK46-AL46)*1.55/'Snelle prijsberekening '!B$6</f>
        <v>0</v>
      </c>
      <c r="AO46" s="241"/>
    </row>
    <row r="47" spans="1:41" s="247" customFormat="1">
      <c r="A47" s="240"/>
      <c r="B47" s="240"/>
      <c r="C47" s="240"/>
      <c r="D47" s="241"/>
      <c r="E47" s="243"/>
      <c r="F47" s="243"/>
      <c r="G47" s="244"/>
      <c r="H47" s="244"/>
      <c r="I47" s="246"/>
      <c r="J47" s="246"/>
      <c r="K47" s="241"/>
      <c r="L47" s="241"/>
      <c r="M47" s="248"/>
      <c r="N47" s="241"/>
      <c r="O47" s="241"/>
      <c r="P47" s="241"/>
      <c r="Q47" s="241"/>
      <c r="X47" s="241"/>
      <c r="Y47" s="241"/>
      <c r="Z47" s="241"/>
      <c r="AA47" s="248"/>
      <c r="AB47" s="241"/>
      <c r="AC47" s="241"/>
      <c r="AD47" s="241"/>
      <c r="AF47" s="241"/>
      <c r="AG47" s="241"/>
      <c r="AH47" s="241"/>
      <c r="AJ47" s="241"/>
      <c r="AK47" s="241"/>
      <c r="AL47" s="241"/>
      <c r="AM47" s="249">
        <f>(AK47-AL47)*1.55/'Snelle prijsberekening '!B$6</f>
        <v>0</v>
      </c>
      <c r="AO47" s="241"/>
    </row>
    <row r="48" spans="1:41" s="247" customFormat="1">
      <c r="A48" s="240"/>
      <c r="B48" s="240"/>
      <c r="C48" s="240"/>
      <c r="D48" s="241"/>
      <c r="E48" s="243"/>
      <c r="F48" s="243"/>
      <c r="G48" s="244"/>
      <c r="H48" s="244"/>
      <c r="I48" s="246"/>
      <c r="J48" s="246"/>
      <c r="K48" s="241"/>
      <c r="L48" s="241"/>
      <c r="M48" s="248"/>
      <c r="N48" s="241"/>
      <c r="O48" s="241"/>
      <c r="P48" s="241"/>
      <c r="Q48" s="241"/>
      <c r="X48" s="241"/>
      <c r="Y48" s="241"/>
      <c r="Z48" s="241"/>
      <c r="AA48" s="248"/>
      <c r="AB48" s="241"/>
      <c r="AC48" s="241"/>
      <c r="AD48" s="241"/>
      <c r="AF48" s="241"/>
      <c r="AG48" s="241"/>
      <c r="AH48" s="241"/>
      <c r="AJ48" s="241"/>
      <c r="AK48" s="241"/>
      <c r="AL48" s="241"/>
      <c r="AM48" s="249">
        <f>(AK48-AL48)*1.55/'Snelle prijsberekening '!B$6</f>
        <v>0</v>
      </c>
      <c r="AO48" s="241"/>
    </row>
    <row r="49" spans="1:41" s="247" customFormat="1">
      <c r="A49" s="240"/>
      <c r="B49" s="240"/>
      <c r="C49" s="240"/>
      <c r="D49" s="241"/>
      <c r="E49" s="243"/>
      <c r="F49" s="243"/>
      <c r="G49" s="244"/>
      <c r="H49" s="244"/>
      <c r="I49" s="246"/>
      <c r="J49" s="246"/>
      <c r="K49" s="241"/>
      <c r="L49" s="241"/>
      <c r="M49" s="248"/>
      <c r="N49" s="241"/>
      <c r="O49" s="241"/>
      <c r="P49" s="241"/>
      <c r="Q49" s="241"/>
      <c r="X49" s="241"/>
      <c r="Y49" s="241"/>
      <c r="Z49" s="241"/>
      <c r="AA49" s="248"/>
      <c r="AB49" s="241"/>
      <c r="AC49" s="241"/>
      <c r="AD49" s="241"/>
      <c r="AF49" s="241"/>
      <c r="AG49" s="241"/>
      <c r="AH49" s="241"/>
      <c r="AJ49" s="241"/>
      <c r="AK49" s="241"/>
      <c r="AL49" s="241"/>
      <c r="AM49" s="249">
        <f>(AK49-AL49)*1.55/'Snelle prijsberekening '!B$6</f>
        <v>0</v>
      </c>
      <c r="AO49" s="241"/>
    </row>
    <row r="50" spans="1:41" s="247" customFormat="1">
      <c r="A50" s="240"/>
      <c r="B50" s="240"/>
      <c r="C50" s="240"/>
      <c r="D50" s="241"/>
      <c r="E50" s="243"/>
      <c r="F50" s="243"/>
      <c r="G50" s="244"/>
      <c r="H50" s="244"/>
      <c r="I50" s="246"/>
      <c r="J50" s="246"/>
      <c r="K50" s="241"/>
      <c r="L50" s="241"/>
      <c r="M50" s="248"/>
      <c r="N50" s="241"/>
      <c r="O50" s="241"/>
      <c r="P50" s="241"/>
      <c r="Q50" s="241"/>
      <c r="X50" s="241"/>
      <c r="Y50" s="241"/>
      <c r="Z50" s="241"/>
      <c r="AA50" s="248"/>
      <c r="AB50" s="241"/>
      <c r="AC50" s="241"/>
      <c r="AD50" s="241"/>
      <c r="AF50" s="241"/>
      <c r="AG50" s="241"/>
      <c r="AH50" s="241"/>
      <c r="AJ50" s="241"/>
      <c r="AK50" s="241"/>
      <c r="AL50" s="241"/>
      <c r="AM50" s="249">
        <f>(AK50-AL50)*1.55/'Snelle prijsberekening '!B$6</f>
        <v>0</v>
      </c>
      <c r="AO50" s="241"/>
    </row>
    <row r="51" spans="1:41" s="247" customFormat="1">
      <c r="A51" s="240"/>
      <c r="B51" s="240"/>
      <c r="C51" s="240"/>
      <c r="D51" s="241"/>
      <c r="E51" s="243"/>
      <c r="F51" s="243"/>
      <c r="G51" s="244"/>
      <c r="H51" s="244"/>
      <c r="I51" s="246"/>
      <c r="J51" s="246"/>
      <c r="K51" s="241"/>
      <c r="L51" s="241"/>
      <c r="M51" s="248"/>
      <c r="N51" s="241"/>
      <c r="O51" s="241"/>
      <c r="P51" s="241"/>
      <c r="Q51" s="241"/>
      <c r="X51" s="241"/>
      <c r="Y51" s="241"/>
      <c r="Z51" s="241"/>
      <c r="AA51" s="248"/>
      <c r="AB51" s="241"/>
      <c r="AC51" s="241"/>
      <c r="AD51" s="241"/>
      <c r="AF51" s="241"/>
      <c r="AG51" s="241"/>
      <c r="AH51" s="241"/>
      <c r="AJ51" s="241"/>
      <c r="AK51" s="241"/>
      <c r="AL51" s="241"/>
      <c r="AM51" s="249">
        <f>(AK51-AL51)*1.55/'Snelle prijsberekening '!B$6</f>
        <v>0</v>
      </c>
      <c r="AO51" s="241"/>
    </row>
    <row r="52" spans="1:41" s="247" customFormat="1">
      <c r="A52" s="240"/>
      <c r="B52" s="240"/>
      <c r="C52" s="240"/>
      <c r="D52" s="241"/>
      <c r="E52" s="243"/>
      <c r="F52" s="243"/>
      <c r="G52" s="244"/>
      <c r="H52" s="244"/>
      <c r="I52" s="246"/>
      <c r="J52" s="246"/>
      <c r="K52" s="241"/>
      <c r="L52" s="241"/>
      <c r="M52" s="248"/>
      <c r="N52" s="241"/>
      <c r="O52" s="241"/>
      <c r="P52" s="241"/>
      <c r="Q52" s="241"/>
      <c r="X52" s="241"/>
      <c r="Y52" s="241"/>
      <c r="Z52" s="241"/>
      <c r="AA52" s="248"/>
      <c r="AB52" s="241"/>
      <c r="AC52" s="241"/>
      <c r="AD52" s="241"/>
      <c r="AF52" s="241"/>
      <c r="AG52" s="241"/>
      <c r="AH52" s="241"/>
      <c r="AJ52" s="241"/>
      <c r="AK52" s="241"/>
      <c r="AL52" s="241"/>
      <c r="AM52" s="249">
        <f>(AK52-AL52)*1.55/'Snelle prijsberekening '!B$6</f>
        <v>0</v>
      </c>
      <c r="AO52" s="241"/>
    </row>
  </sheetData>
  <hyperlinks>
    <hyperlink ref="Q3" r:id="rId1" xr:uid="{D2A980B0-0733-46A2-BF9D-52E12E5737AC}"/>
    <hyperlink ref="Q4" r:id="rId2" xr:uid="{1D37C5B1-81CE-435D-9E11-DA3031721E49}"/>
    <hyperlink ref="Q5" r:id="rId3" xr:uid="{7A313D2C-0D6F-4D29-8F17-D8933FF2CD8D}"/>
    <hyperlink ref="Q6" r:id="rId4" xr:uid="{E125AD41-BD83-4BA0-B723-704353A3919E}"/>
    <hyperlink ref="Q7" r:id="rId5" xr:uid="{7051BB9C-C81E-4DFF-BF2C-E75FD83B9C3C}"/>
    <hyperlink ref="Q8" r:id="rId6" xr:uid="{F307D7F0-672C-42D3-B3CB-C45F09185B7D}"/>
    <hyperlink ref="Q9" r:id="rId7" xr:uid="{864C6360-B23A-47BC-8324-E30DC4F776D4}"/>
    <hyperlink ref="Q10" r:id="rId8" xr:uid="{DD9CB9EC-3676-4140-B47A-D916551937DB}"/>
    <hyperlink ref="Q11" r:id="rId9" xr:uid="{EE4C47C4-3599-4293-9038-A82DCA09BE5C}"/>
  </hyperlink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4C7D-383A-40FA-9A9E-3DF6494B6525}">
  <sheetPr>
    <tabColor theme="9" tint="-0.249977111117893"/>
  </sheetPr>
  <dimension ref="A1:AO54"/>
  <sheetViews>
    <sheetView topLeftCell="Q1" zoomScale="82" zoomScaleNormal="82" workbookViewId="0">
      <selection activeCell="X3" sqref="X3"/>
    </sheetView>
  </sheetViews>
  <sheetFormatPr defaultColWidth="10.5703125" defaultRowHeight="15"/>
  <cols>
    <col min="1" max="1" width="23.42578125" style="240" customWidth="1"/>
    <col min="2" max="2" width="16.42578125" style="240" customWidth="1"/>
    <col min="3" max="4" width="18.85546875" style="241" customWidth="1"/>
    <col min="5" max="5" width="14.5703125" style="243" customWidth="1"/>
    <col min="6" max="6" width="12.140625" style="243" customWidth="1"/>
    <col min="7" max="7" width="15.7109375" style="243" customWidth="1"/>
    <col min="8" max="9" width="11.42578125" style="243" customWidth="1"/>
    <col min="10" max="10" width="16.7109375" style="255" customWidth="1"/>
    <col min="11" max="11" width="16" style="241" customWidth="1"/>
    <col min="12" max="12" width="15.5703125" style="241" customWidth="1"/>
    <col min="13" max="13" width="3.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501"/>
      <c r="B1" s="501" t="s">
        <v>292</v>
      </c>
      <c r="C1" s="502"/>
      <c r="D1" s="521"/>
      <c r="E1" s="502"/>
      <c r="F1" s="502"/>
      <c r="G1" s="502"/>
      <c r="H1" s="503"/>
      <c r="I1" s="522"/>
      <c r="K1" s="504" t="s">
        <v>295</v>
      </c>
      <c r="L1" s="505"/>
      <c r="M1" s="257"/>
      <c r="N1" s="506" t="s">
        <v>302</v>
      </c>
      <c r="O1" s="507"/>
      <c r="P1" s="237"/>
      <c r="Q1" s="237"/>
      <c r="R1" s="238"/>
      <c r="S1" s="542"/>
      <c r="T1" s="542"/>
      <c r="U1" s="542"/>
      <c r="V1" s="542"/>
      <c r="W1" s="542"/>
      <c r="X1" s="508" t="s">
        <v>310</v>
      </c>
      <c r="Y1" s="509"/>
      <c r="Z1" s="510"/>
      <c r="AA1" s="258"/>
      <c r="AB1" s="511" t="s">
        <v>308</v>
      </c>
      <c r="AC1" s="512"/>
      <c r="AD1" s="513"/>
      <c r="AE1" s="259"/>
      <c r="AF1" s="514" t="s">
        <v>286</v>
      </c>
      <c r="AG1" s="515"/>
      <c r="AH1" s="516"/>
      <c r="AI1" s="259"/>
      <c r="AJ1" s="498" t="s">
        <v>300</v>
      </c>
      <c r="AK1" s="499"/>
      <c r="AL1" s="499"/>
      <c r="AM1" s="500"/>
      <c r="AN1" s="239"/>
      <c r="AO1" s="260" t="s">
        <v>307</v>
      </c>
    </row>
    <row r="2" spans="1:41" s="270" customFormat="1" ht="131.1" customHeight="1">
      <c r="A2" s="368" t="s">
        <v>9</v>
      </c>
      <c r="B2" s="261" t="s">
        <v>290</v>
      </c>
      <c r="C2" s="261" t="s">
        <v>963</v>
      </c>
      <c r="D2" s="261" t="s">
        <v>964</v>
      </c>
      <c r="E2" s="261" t="s">
        <v>118</v>
      </c>
      <c r="F2" s="261" t="s">
        <v>117</v>
      </c>
      <c r="G2" s="261" t="s">
        <v>311</v>
      </c>
      <c r="H2" s="261" t="s">
        <v>312</v>
      </c>
      <c r="I2" s="261"/>
      <c r="J2" s="261" t="s">
        <v>965</v>
      </c>
      <c r="K2" s="262" t="s">
        <v>966</v>
      </c>
      <c r="L2" s="262" t="s">
        <v>967</v>
      </c>
      <c r="M2" s="261"/>
      <c r="N2" s="421" t="s">
        <v>968</v>
      </c>
      <c r="O2" s="420" t="s">
        <v>587</v>
      </c>
      <c r="P2" s="420" t="s">
        <v>588</v>
      </c>
      <c r="Q2" s="421" t="s">
        <v>589</v>
      </c>
      <c r="R2" s="263" t="s">
        <v>969</v>
      </c>
      <c r="S2" s="263"/>
      <c r="T2" s="263"/>
      <c r="U2" s="263"/>
      <c r="V2" s="263"/>
      <c r="W2" s="263"/>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825</v>
      </c>
      <c r="E3" s="242">
        <f>'Snelle prijsberekening '!B$6</f>
        <v>2</v>
      </c>
      <c r="F3" s="243">
        <v>1</v>
      </c>
      <c r="G3" s="244">
        <v>60</v>
      </c>
      <c r="H3" s="245">
        <f t="shared" ref="H3:H38" si="0">G3*F3</f>
        <v>60</v>
      </c>
      <c r="I3" s="246"/>
      <c r="J3" s="244"/>
      <c r="K3" s="241" t="s">
        <v>598</v>
      </c>
      <c r="L3" s="241" t="s">
        <v>833</v>
      </c>
      <c r="M3" s="241"/>
      <c r="N3" s="423" t="s">
        <v>834</v>
      </c>
      <c r="O3" s="540" t="s">
        <v>58</v>
      </c>
      <c r="P3" s="419" t="s">
        <v>835</v>
      </c>
      <c r="Q3" s="422" t="s">
        <v>832</v>
      </c>
      <c r="R3" s="496"/>
      <c r="S3" s="496"/>
      <c r="T3" s="496"/>
      <c r="U3" s="496"/>
      <c r="V3" s="496"/>
      <c r="W3" s="496"/>
      <c r="X3" s="249">
        <v>149</v>
      </c>
      <c r="Y3" s="497"/>
      <c r="Z3" s="250">
        <f>X3-H3</f>
        <v>89</v>
      </c>
      <c r="AA3" s="241"/>
      <c r="AB3" s="249">
        <v>122</v>
      </c>
      <c r="AD3" s="250">
        <f>AB3-H3</f>
        <v>62</v>
      </c>
      <c r="AF3" s="249"/>
      <c r="AH3" s="250">
        <f>AF3-H3</f>
        <v>-60</v>
      </c>
      <c r="AK3" s="249">
        <f t="shared" ref="AK3" si="1">AF3</f>
        <v>0</v>
      </c>
      <c r="AL3" s="252"/>
      <c r="AM3" s="249">
        <f>(AK3-AL3)*1.55/'Snelle prijsberekening '!B$6</f>
        <v>0</v>
      </c>
    </row>
    <row r="4" spans="1:41" ht="45" customHeight="1">
      <c r="A4" s="369"/>
      <c r="C4" s="494"/>
      <c r="D4" s="494"/>
      <c r="E4" s="242">
        <f>'Snelle prijsberekening '!B$6</f>
        <v>2</v>
      </c>
      <c r="F4" s="243">
        <v>1</v>
      </c>
      <c r="G4" s="244">
        <v>60</v>
      </c>
      <c r="H4" s="245">
        <f t="shared" si="0"/>
        <v>60</v>
      </c>
      <c r="I4" s="246"/>
      <c r="J4" s="244"/>
      <c r="K4" s="241" t="s">
        <v>598</v>
      </c>
      <c r="L4" s="241" t="s">
        <v>833</v>
      </c>
      <c r="M4" s="241"/>
      <c r="N4" s="423" t="s">
        <v>859</v>
      </c>
      <c r="O4" s="540" t="s">
        <v>58</v>
      </c>
      <c r="P4" s="419" t="s">
        <v>836</v>
      </c>
      <c r="Q4" s="422" t="s">
        <v>837</v>
      </c>
      <c r="R4" s="496"/>
      <c r="S4" s="496"/>
      <c r="T4" s="496"/>
      <c r="U4" s="496"/>
      <c r="V4" s="496"/>
      <c r="W4" s="496"/>
      <c r="X4" s="249"/>
      <c r="Y4" s="497"/>
      <c r="Z4" s="250">
        <f>X4-H4</f>
        <v>-60</v>
      </c>
      <c r="AA4" s="241"/>
      <c r="AB4" s="249"/>
      <c r="AD4" s="250">
        <f>AB4-H4</f>
        <v>-60</v>
      </c>
      <c r="AF4" s="249"/>
      <c r="AH4" s="250">
        <f>AF4-H4</f>
        <v>-60</v>
      </c>
      <c r="AK4" s="249"/>
      <c r="AL4" s="252"/>
      <c r="AM4" s="249">
        <f>(AK4-AL4)*1.55/'Snelle prijsberekening '!B$6</f>
        <v>0</v>
      </c>
    </row>
    <row r="5" spans="1:41" ht="57.95" customHeight="1">
      <c r="A5" s="369"/>
      <c r="C5" s="243"/>
      <c r="D5" s="243"/>
      <c r="E5" s="242">
        <f>'Snelle prijsberekening '!B$6</f>
        <v>2</v>
      </c>
      <c r="F5" s="243">
        <v>1</v>
      </c>
      <c r="G5" s="244">
        <v>60</v>
      </c>
      <c r="H5" s="245">
        <f t="shared" si="0"/>
        <v>60</v>
      </c>
      <c r="I5" s="246"/>
      <c r="J5" s="244"/>
      <c r="K5" s="241" t="s">
        <v>611</v>
      </c>
      <c r="L5" s="241" t="s">
        <v>643</v>
      </c>
      <c r="M5" s="241"/>
      <c r="N5" s="423" t="s">
        <v>838</v>
      </c>
      <c r="O5" s="540" t="s">
        <v>58</v>
      </c>
      <c r="P5" s="419" t="s">
        <v>839</v>
      </c>
      <c r="Q5" s="422" t="s">
        <v>840</v>
      </c>
      <c r="R5" s="496"/>
      <c r="S5" s="496"/>
      <c r="T5" s="496"/>
      <c r="U5" s="496"/>
      <c r="V5" s="496"/>
      <c r="W5" s="496"/>
      <c r="X5" s="249"/>
      <c r="Y5" s="497"/>
      <c r="Z5" s="250">
        <f>X5-H5</f>
        <v>-60</v>
      </c>
      <c r="AA5" s="241"/>
      <c r="AB5" s="249"/>
      <c r="AD5" s="250">
        <f>AB5-H5</f>
        <v>-60</v>
      </c>
      <c r="AF5" s="249"/>
      <c r="AH5" s="250">
        <f>AF5-H5</f>
        <v>-60</v>
      </c>
      <c r="AK5" s="249"/>
      <c r="AL5" s="252"/>
      <c r="AM5" s="249">
        <f>(AK5-AL5)*1.55/'Snelle prijsberekening '!B$6</f>
        <v>0</v>
      </c>
    </row>
    <row r="6" spans="1:41" ht="57.95" customHeight="1">
      <c r="A6" s="369"/>
      <c r="C6" s="243"/>
      <c r="D6" s="243"/>
      <c r="E6" s="242">
        <f>'Snelle prijsberekening '!B$6</f>
        <v>2</v>
      </c>
      <c r="F6" s="243">
        <v>1</v>
      </c>
      <c r="G6" s="244">
        <v>60</v>
      </c>
      <c r="H6" s="245">
        <f t="shared" ref="H6" si="2">G6*F6</f>
        <v>60</v>
      </c>
      <c r="I6" s="246"/>
      <c r="J6" s="244"/>
      <c r="K6" s="241" t="s">
        <v>611</v>
      </c>
      <c r="L6" s="241" t="s">
        <v>599</v>
      </c>
      <c r="M6" s="241"/>
      <c r="N6" s="423" t="s">
        <v>855</v>
      </c>
      <c r="O6" s="540" t="s">
        <v>58</v>
      </c>
      <c r="P6" s="419" t="s">
        <v>856</v>
      </c>
      <c r="Q6" s="422" t="s">
        <v>857</v>
      </c>
      <c r="R6" s="496"/>
      <c r="S6" s="496"/>
      <c r="T6" s="496"/>
      <c r="U6" s="496"/>
      <c r="V6" s="496"/>
      <c r="W6" s="496"/>
      <c r="X6" s="249"/>
      <c r="Y6" s="497"/>
      <c r="Z6" s="250"/>
      <c r="AA6" s="241"/>
      <c r="AB6" s="249"/>
      <c r="AD6" s="250"/>
      <c r="AF6" s="249"/>
      <c r="AH6" s="250"/>
      <c r="AK6" s="249"/>
      <c r="AL6" s="252"/>
      <c r="AM6" s="249"/>
    </row>
    <row r="7" spans="1:41" ht="57.95" customHeight="1">
      <c r="A7" s="369"/>
      <c r="C7" s="243"/>
      <c r="D7" s="243"/>
      <c r="E7" s="242">
        <f>'Snelle prijsberekening '!B$6</f>
        <v>2</v>
      </c>
      <c r="F7" s="243">
        <v>1</v>
      </c>
      <c r="G7" s="244">
        <v>60</v>
      </c>
      <c r="H7" s="245">
        <f t="shared" si="0"/>
        <v>60</v>
      </c>
      <c r="I7" s="246"/>
      <c r="J7" s="244"/>
      <c r="K7" s="241" t="s">
        <v>847</v>
      </c>
      <c r="L7" s="241" t="s">
        <v>845</v>
      </c>
      <c r="M7" s="241"/>
      <c r="N7" s="424" t="s">
        <v>831</v>
      </c>
      <c r="O7" s="540" t="s">
        <v>58</v>
      </c>
      <c r="P7" s="419" t="s">
        <v>848</v>
      </c>
      <c r="Q7" s="422" t="s">
        <v>846</v>
      </c>
      <c r="R7" s="496"/>
      <c r="S7" s="496"/>
      <c r="T7" s="496"/>
      <c r="U7" s="496"/>
      <c r="V7" s="496"/>
      <c r="W7" s="496"/>
      <c r="X7" s="249"/>
      <c r="Y7" s="497"/>
      <c r="Z7" s="250">
        <f t="shared" ref="Z7:Z12" si="3">X7-H7</f>
        <v>-60</v>
      </c>
      <c r="AA7" s="241"/>
      <c r="AB7" s="249"/>
      <c r="AD7" s="250">
        <f t="shared" ref="AD7:AD12" si="4">AB7-H7</f>
        <v>-60</v>
      </c>
      <c r="AF7" s="249"/>
      <c r="AH7" s="250">
        <f t="shared" ref="AH7:AH12" si="5">AF7-H7</f>
        <v>-60</v>
      </c>
      <c r="AK7" s="249"/>
      <c r="AL7" s="252"/>
      <c r="AM7" s="249">
        <f>(AK7-AL7)*1.55/'Snelle prijsberekening '!B$6</f>
        <v>0</v>
      </c>
    </row>
    <row r="8" spans="1:41" ht="57.95" customHeight="1">
      <c r="A8" s="369"/>
      <c r="C8" s="243"/>
      <c r="D8" s="243"/>
      <c r="E8" s="242">
        <f>'Snelle prijsberekening '!B$6</f>
        <v>2</v>
      </c>
      <c r="F8" s="243">
        <v>1</v>
      </c>
      <c r="G8" s="244">
        <v>60</v>
      </c>
      <c r="H8" s="245">
        <f t="shared" si="0"/>
        <v>60</v>
      </c>
      <c r="I8" s="246"/>
      <c r="J8" s="244"/>
      <c r="K8" s="241" t="s">
        <v>604</v>
      </c>
      <c r="L8" s="241" t="s">
        <v>602</v>
      </c>
      <c r="M8" s="241"/>
      <c r="N8" s="423" t="s">
        <v>849</v>
      </c>
      <c r="O8" s="540" t="s">
        <v>58</v>
      </c>
      <c r="P8" s="419" t="s">
        <v>850</v>
      </c>
      <c r="Q8" s="422" t="s">
        <v>851</v>
      </c>
      <c r="R8" s="496"/>
      <c r="S8" s="496"/>
      <c r="T8" s="496"/>
      <c r="U8" s="496"/>
      <c r="V8" s="496"/>
      <c r="W8" s="496"/>
      <c r="X8" s="249"/>
      <c r="Y8" s="497"/>
      <c r="Z8" s="250">
        <f t="shared" si="3"/>
        <v>-60</v>
      </c>
      <c r="AA8" s="241"/>
      <c r="AB8" s="249"/>
      <c r="AD8" s="250">
        <f t="shared" si="4"/>
        <v>-60</v>
      </c>
      <c r="AF8" s="249"/>
      <c r="AH8" s="250">
        <f t="shared" si="5"/>
        <v>-60</v>
      </c>
      <c r="AK8" s="249"/>
      <c r="AL8" s="252"/>
      <c r="AM8" s="249">
        <f>(AK8-AL8)*1.55/'Snelle prijsberekening '!B$6</f>
        <v>0</v>
      </c>
    </row>
    <row r="9" spans="1:41" ht="57.95" customHeight="1" thickBot="1">
      <c r="A9" s="438"/>
      <c r="B9" s="439"/>
      <c r="C9" s="440"/>
      <c r="D9" s="440"/>
      <c r="E9" s="441">
        <f>'Snelle prijsberekening '!B$6</f>
        <v>2</v>
      </c>
      <c r="F9" s="440">
        <v>1</v>
      </c>
      <c r="G9" s="442">
        <v>60</v>
      </c>
      <c r="H9" s="443">
        <f t="shared" si="0"/>
        <v>60</v>
      </c>
      <c r="I9" s="537"/>
      <c r="J9" s="442"/>
      <c r="K9" s="444" t="s">
        <v>858</v>
      </c>
      <c r="L9" s="444" t="s">
        <v>599</v>
      </c>
      <c r="M9" s="444"/>
      <c r="N9" s="447" t="s">
        <v>852</v>
      </c>
      <c r="O9" s="541" t="s">
        <v>58</v>
      </c>
      <c r="P9" s="448" t="s">
        <v>854</v>
      </c>
      <c r="Q9" s="449" t="s">
        <v>853</v>
      </c>
      <c r="R9" s="496"/>
      <c r="S9" s="496"/>
      <c r="T9" s="496"/>
      <c r="U9" s="496"/>
      <c r="V9" s="496"/>
      <c r="W9" s="496"/>
      <c r="X9" s="249"/>
      <c r="Y9" s="497"/>
      <c r="Z9" s="250">
        <f t="shared" si="3"/>
        <v>-60</v>
      </c>
      <c r="AA9" s="241"/>
      <c r="AB9" s="249"/>
      <c r="AD9" s="250">
        <f t="shared" si="4"/>
        <v>-60</v>
      </c>
      <c r="AF9" s="249"/>
      <c r="AH9" s="250">
        <f t="shared" si="5"/>
        <v>-60</v>
      </c>
      <c r="AK9" s="249"/>
      <c r="AL9" s="252"/>
      <c r="AM9" s="249">
        <f>(AK9-AL9)*1.55/'Snelle prijsberekening '!B$6</f>
        <v>0</v>
      </c>
    </row>
    <row r="10" spans="1:41" ht="48.75" customHeight="1">
      <c r="A10" s="426"/>
      <c r="B10" s="428" t="s">
        <v>826</v>
      </c>
      <c r="D10" s="543"/>
      <c r="E10" s="429">
        <f>'Snelle prijsberekening '!B$6</f>
        <v>2</v>
      </c>
      <c r="F10" s="430">
        <v>1</v>
      </c>
      <c r="G10" s="431">
        <v>75</v>
      </c>
      <c r="H10" s="432">
        <f t="shared" si="0"/>
        <v>75</v>
      </c>
      <c r="I10" s="538"/>
      <c r="J10" s="431"/>
      <c r="K10" s="433" t="s">
        <v>663</v>
      </c>
      <c r="L10" s="433" t="s">
        <v>616</v>
      </c>
      <c r="M10" s="433"/>
      <c r="N10" s="435" t="s">
        <v>860</v>
      </c>
      <c r="O10" s="545" t="s">
        <v>58</v>
      </c>
      <c r="P10" s="436" t="s">
        <v>862</v>
      </c>
      <c r="Q10" s="437" t="s">
        <v>861</v>
      </c>
      <c r="X10" s="249"/>
      <c r="Y10" s="497"/>
      <c r="Z10" s="250">
        <f t="shared" si="3"/>
        <v>-75</v>
      </c>
      <c r="AA10" s="241"/>
      <c r="AB10" s="249"/>
      <c r="AD10" s="250">
        <f t="shared" si="4"/>
        <v>-75</v>
      </c>
      <c r="AF10" s="249"/>
      <c r="AH10" s="250">
        <f t="shared" si="5"/>
        <v>-75</v>
      </c>
      <c r="AK10" s="249">
        <f t="shared" ref="AK10" si="6">AF10</f>
        <v>0</v>
      </c>
      <c r="AL10" s="252"/>
      <c r="AM10" s="249">
        <f>(AK10-AL10)*1.55/'Snelle prijsberekening '!B$6</f>
        <v>0</v>
      </c>
    </row>
    <row r="11" spans="1:41" ht="45" customHeight="1">
      <c r="A11" s="369"/>
      <c r="C11" s="494"/>
      <c r="D11" s="494"/>
      <c r="E11" s="242">
        <f>'Snelle prijsberekening '!B$6</f>
        <v>2</v>
      </c>
      <c r="F11" s="243">
        <v>1</v>
      </c>
      <c r="G11" s="431">
        <v>75</v>
      </c>
      <c r="H11" s="245">
        <f t="shared" si="0"/>
        <v>75</v>
      </c>
      <c r="I11" s="246"/>
      <c r="J11" s="244"/>
      <c r="K11" s="433" t="s">
        <v>605</v>
      </c>
      <c r="L11" s="433" t="s">
        <v>615</v>
      </c>
      <c r="M11" s="241"/>
      <c r="N11" s="423" t="s">
        <v>863</v>
      </c>
      <c r="O11" s="545" t="s">
        <v>58</v>
      </c>
      <c r="P11" s="419" t="s">
        <v>865</v>
      </c>
      <c r="Q11" s="422" t="s">
        <v>864</v>
      </c>
      <c r="X11" s="249"/>
      <c r="Y11" s="497"/>
      <c r="Z11" s="250">
        <f t="shared" si="3"/>
        <v>-75</v>
      </c>
      <c r="AA11" s="241"/>
      <c r="AB11" s="249"/>
      <c r="AD11" s="250">
        <f t="shared" si="4"/>
        <v>-75</v>
      </c>
      <c r="AF11" s="249"/>
      <c r="AH11" s="250">
        <f t="shared" si="5"/>
        <v>-75</v>
      </c>
      <c r="AK11" s="249"/>
      <c r="AL11" s="252"/>
      <c r="AM11" s="249">
        <f>(AK11-AL11)*1.55/'Snelle prijsberekening '!B$6</f>
        <v>0</v>
      </c>
    </row>
    <row r="12" spans="1:41" ht="57.95" customHeight="1">
      <c r="A12" s="369"/>
      <c r="C12" s="243"/>
      <c r="D12" s="243"/>
      <c r="E12" s="242">
        <f>'Snelle prijsberekening '!B$6</f>
        <v>2</v>
      </c>
      <c r="F12" s="243">
        <v>1</v>
      </c>
      <c r="G12" s="431">
        <v>75</v>
      </c>
      <c r="H12" s="245">
        <f t="shared" si="0"/>
        <v>75</v>
      </c>
      <c r="I12" s="246"/>
      <c r="J12" s="244"/>
      <c r="K12" s="433" t="s">
        <v>605</v>
      </c>
      <c r="L12" s="433" t="s">
        <v>606</v>
      </c>
      <c r="M12" s="241"/>
      <c r="N12" s="423" t="s">
        <v>866</v>
      </c>
      <c r="O12" s="545" t="s">
        <v>58</v>
      </c>
      <c r="P12" s="419" t="s">
        <v>867</v>
      </c>
      <c r="Q12" s="422" t="s">
        <v>868</v>
      </c>
      <c r="X12" s="249"/>
      <c r="Y12" s="497"/>
      <c r="Z12" s="250">
        <f t="shared" si="3"/>
        <v>-75</v>
      </c>
      <c r="AA12" s="241"/>
      <c r="AB12" s="249"/>
      <c r="AD12" s="250">
        <f t="shared" si="4"/>
        <v>-75</v>
      </c>
      <c r="AF12" s="249"/>
      <c r="AH12" s="250">
        <f t="shared" si="5"/>
        <v>-75</v>
      </c>
      <c r="AK12" s="249"/>
      <c r="AL12" s="252"/>
      <c r="AM12" s="249">
        <f>(AK12-AL12)*1.55/'Snelle prijsberekening '!B$6</f>
        <v>0</v>
      </c>
    </row>
    <row r="13" spans="1:41" ht="57.95" customHeight="1">
      <c r="A13" s="369"/>
      <c r="C13" s="243"/>
      <c r="D13" s="243"/>
      <c r="E13" s="242">
        <f>'Snelle prijsberekening '!B$6</f>
        <v>2</v>
      </c>
      <c r="F13" s="243">
        <v>1</v>
      </c>
      <c r="G13" s="431">
        <v>75</v>
      </c>
      <c r="H13" s="245">
        <f t="shared" si="0"/>
        <v>75</v>
      </c>
      <c r="I13" s="246"/>
      <c r="J13" s="244"/>
      <c r="K13" s="433" t="s">
        <v>605</v>
      </c>
      <c r="L13" s="433" t="s">
        <v>608</v>
      </c>
      <c r="M13" s="241"/>
      <c r="N13" s="435" t="s">
        <v>869</v>
      </c>
      <c r="O13" s="545" t="s">
        <v>58</v>
      </c>
      <c r="P13" s="419" t="s">
        <v>878</v>
      </c>
      <c r="Q13" s="422" t="s">
        <v>870</v>
      </c>
      <c r="X13" s="249"/>
      <c r="Y13" s="497"/>
      <c r="Z13" s="250"/>
      <c r="AA13" s="241"/>
      <c r="AB13" s="249"/>
      <c r="AD13" s="250"/>
      <c r="AF13" s="249"/>
      <c r="AH13" s="250"/>
      <c r="AK13" s="249"/>
      <c r="AL13" s="252"/>
      <c r="AM13" s="249"/>
    </row>
    <row r="14" spans="1:41" ht="57.95" customHeight="1">
      <c r="A14" s="369"/>
      <c r="C14" s="243"/>
      <c r="D14" s="243"/>
      <c r="E14" s="242">
        <f>'Snelle prijsberekening '!B$6</f>
        <v>2</v>
      </c>
      <c r="F14" s="243">
        <v>1</v>
      </c>
      <c r="G14" s="431">
        <v>75</v>
      </c>
      <c r="H14" s="245">
        <f t="shared" ref="H14:H15" si="7">G14*F14</f>
        <v>75</v>
      </c>
      <c r="I14" s="246"/>
      <c r="J14" s="244"/>
      <c r="K14" s="433" t="s">
        <v>605</v>
      </c>
      <c r="L14" s="433" t="s">
        <v>608</v>
      </c>
      <c r="M14" s="241"/>
      <c r="N14" s="435" t="s">
        <v>882</v>
      </c>
      <c r="O14" s="545" t="s">
        <v>58</v>
      </c>
      <c r="P14" s="419" t="s">
        <v>886</v>
      </c>
      <c r="Q14" s="422" t="s">
        <v>884</v>
      </c>
      <c r="X14" s="249"/>
      <c r="Y14" s="497"/>
      <c r="Z14" s="250"/>
      <c r="AA14" s="241"/>
      <c r="AB14" s="249"/>
      <c r="AD14" s="250"/>
      <c r="AF14" s="249"/>
      <c r="AH14" s="250"/>
      <c r="AK14" s="249"/>
      <c r="AL14" s="252"/>
      <c r="AM14" s="249"/>
    </row>
    <row r="15" spans="1:41" ht="57.95" customHeight="1">
      <c r="A15" s="369"/>
      <c r="C15" s="243"/>
      <c r="D15" s="243"/>
      <c r="E15" s="242">
        <f>'Snelle prijsberekening '!B$6</f>
        <v>2</v>
      </c>
      <c r="F15" s="243">
        <v>1</v>
      </c>
      <c r="G15" s="431">
        <v>75</v>
      </c>
      <c r="H15" s="245">
        <f t="shared" si="7"/>
        <v>75</v>
      </c>
      <c r="I15" s="246"/>
      <c r="J15" s="244"/>
      <c r="K15" s="433" t="s">
        <v>665</v>
      </c>
      <c r="L15" s="433" t="s">
        <v>615</v>
      </c>
      <c r="M15" s="241"/>
      <c r="N15" s="435" t="s">
        <v>883</v>
      </c>
      <c r="O15" s="545" t="s">
        <v>58</v>
      </c>
      <c r="P15" s="419" t="s">
        <v>887</v>
      </c>
      <c r="Q15" s="422" t="s">
        <v>885</v>
      </c>
      <c r="X15" s="249"/>
      <c r="Y15" s="497"/>
      <c r="Z15" s="250"/>
      <c r="AA15" s="241"/>
      <c r="AB15" s="249"/>
      <c r="AD15" s="250"/>
      <c r="AF15" s="249"/>
      <c r="AH15" s="250"/>
      <c r="AK15" s="249"/>
      <c r="AL15" s="252"/>
      <c r="AM15" s="249"/>
    </row>
    <row r="16" spans="1:41" ht="57.95" customHeight="1">
      <c r="A16" s="369"/>
      <c r="C16" s="243"/>
      <c r="D16" s="243"/>
      <c r="E16" s="242">
        <f>'Snelle prijsberekening '!B$6</f>
        <v>2</v>
      </c>
      <c r="F16" s="243">
        <v>1</v>
      </c>
      <c r="G16" s="431">
        <v>75</v>
      </c>
      <c r="H16" s="245">
        <f t="shared" si="0"/>
        <v>75</v>
      </c>
      <c r="I16" s="246"/>
      <c r="J16" s="244"/>
      <c r="K16" s="433" t="s">
        <v>665</v>
      </c>
      <c r="L16" s="433" t="s">
        <v>873</v>
      </c>
      <c r="M16" s="241"/>
      <c r="N16" s="423" t="s">
        <v>871</v>
      </c>
      <c r="O16" s="545" t="s">
        <v>58</v>
      </c>
      <c r="P16" s="419" t="s">
        <v>874</v>
      </c>
      <c r="Q16" s="422" t="s">
        <v>872</v>
      </c>
      <c r="X16" s="249"/>
      <c r="Z16" s="250"/>
      <c r="AA16" s="241"/>
      <c r="AB16" s="249"/>
      <c r="AD16" s="250"/>
      <c r="AF16" s="249"/>
      <c r="AH16" s="250"/>
      <c r="AK16" s="249"/>
      <c r="AL16" s="252"/>
      <c r="AM16" s="249"/>
    </row>
    <row r="17" spans="1:39" ht="57.95" customHeight="1">
      <c r="A17" s="369"/>
      <c r="C17" s="243"/>
      <c r="D17" s="243"/>
      <c r="E17" s="242">
        <f>'Snelle prijsberekening '!B$6</f>
        <v>2</v>
      </c>
      <c r="F17" s="243">
        <v>1</v>
      </c>
      <c r="G17" s="431">
        <v>75</v>
      </c>
      <c r="H17" s="245">
        <f t="shared" si="0"/>
        <v>75</v>
      </c>
      <c r="I17" s="246"/>
      <c r="J17" s="244"/>
      <c r="K17" s="433" t="s">
        <v>618</v>
      </c>
      <c r="L17" s="433" t="s">
        <v>613</v>
      </c>
      <c r="M17" s="241"/>
      <c r="N17" s="424" t="s">
        <v>875</v>
      </c>
      <c r="O17" s="545" t="s">
        <v>58</v>
      </c>
      <c r="P17" s="419" t="s">
        <v>877</v>
      </c>
      <c r="Q17" s="422" t="s">
        <v>876</v>
      </c>
      <c r="R17" s="496"/>
      <c r="S17" s="496"/>
      <c r="T17" s="496"/>
      <c r="U17" s="496"/>
      <c r="V17" s="496"/>
      <c r="W17" s="496"/>
      <c r="X17" s="249">
        <v>126</v>
      </c>
      <c r="Z17" s="250">
        <f>X17-H17</f>
        <v>51</v>
      </c>
      <c r="AA17" s="241"/>
      <c r="AB17" s="249">
        <v>107</v>
      </c>
      <c r="AD17" s="250">
        <f>AB17-H17</f>
        <v>32</v>
      </c>
      <c r="AF17" s="249"/>
      <c r="AH17" s="250">
        <f>AF17-H17</f>
        <v>-75</v>
      </c>
      <c r="AK17" s="249"/>
      <c r="AL17" s="252"/>
      <c r="AM17" s="249">
        <f>(AK17-AL17)*1.55/'Snelle prijsberekening '!B$6</f>
        <v>0</v>
      </c>
    </row>
    <row r="18" spans="1:39" ht="57.95" customHeight="1" thickBot="1">
      <c r="A18" s="438"/>
      <c r="B18" s="439"/>
      <c r="C18" s="440"/>
      <c r="D18" s="440"/>
      <c r="E18" s="441">
        <f>'Snelle prijsberekening '!B$6</f>
        <v>2</v>
      </c>
      <c r="F18" s="440">
        <v>1</v>
      </c>
      <c r="G18" s="460">
        <v>75</v>
      </c>
      <c r="H18" s="443">
        <f t="shared" si="0"/>
        <v>75</v>
      </c>
      <c r="I18" s="537"/>
      <c r="J18" s="442"/>
      <c r="K18" s="461" t="s">
        <v>611</v>
      </c>
      <c r="L18" s="461" t="s">
        <v>608</v>
      </c>
      <c r="M18" s="444"/>
      <c r="N18" s="447" t="s">
        <v>879</v>
      </c>
      <c r="O18" s="546" t="s">
        <v>58</v>
      </c>
      <c r="P18" s="448" t="s">
        <v>881</v>
      </c>
      <c r="Q18" s="449" t="s">
        <v>880</v>
      </c>
      <c r="R18" s="496"/>
      <c r="S18" s="496"/>
      <c r="T18" s="496"/>
      <c r="U18" s="496"/>
      <c r="V18" s="496"/>
      <c r="W18" s="496"/>
      <c r="X18" s="249"/>
      <c r="Z18" s="250">
        <f>X18-H18</f>
        <v>-75</v>
      </c>
      <c r="AA18" s="241"/>
      <c r="AB18" s="249"/>
      <c r="AD18" s="250">
        <f>AB18-H18</f>
        <v>-75</v>
      </c>
      <c r="AF18" s="249"/>
      <c r="AH18" s="250">
        <f>AF18-H18</f>
        <v>-75</v>
      </c>
      <c r="AK18" s="249"/>
      <c r="AL18" s="252"/>
      <c r="AM18" s="249">
        <f>(AK18-AL18)*1.55/'Snelle prijsberekening '!B$6</f>
        <v>0</v>
      </c>
    </row>
    <row r="19" spans="1:39" ht="57.95" customHeight="1">
      <c r="A19" s="426"/>
      <c r="B19" s="491" t="s">
        <v>827</v>
      </c>
      <c r="C19" s="543"/>
      <c r="D19" s="543"/>
      <c r="E19" s="429">
        <f>'Snelle prijsberekening '!B$6</f>
        <v>2</v>
      </c>
      <c r="F19" s="430">
        <v>1</v>
      </c>
      <c r="G19" s="431">
        <v>100</v>
      </c>
      <c r="H19" s="432">
        <f t="shared" si="0"/>
        <v>100</v>
      </c>
      <c r="I19" s="538"/>
      <c r="J19" s="431"/>
      <c r="K19" s="433" t="s">
        <v>618</v>
      </c>
      <c r="L19" s="433" t="s">
        <v>616</v>
      </c>
      <c r="M19" s="433"/>
      <c r="N19" s="544" t="s">
        <v>889</v>
      </c>
      <c r="O19" s="547" t="s">
        <v>58</v>
      </c>
      <c r="P19" s="436" t="s">
        <v>890</v>
      </c>
      <c r="Q19" s="437" t="s">
        <v>888</v>
      </c>
      <c r="R19" s="496"/>
      <c r="S19" s="496"/>
      <c r="T19" s="496"/>
      <c r="U19" s="496"/>
      <c r="V19" s="496"/>
      <c r="W19" s="496"/>
      <c r="X19" s="249"/>
      <c r="Z19" s="250">
        <f>X19-H19</f>
        <v>-100</v>
      </c>
      <c r="AA19" s="241"/>
      <c r="AB19" s="249"/>
      <c r="AD19" s="250">
        <f>AB19-H19</f>
        <v>-100</v>
      </c>
      <c r="AF19" s="249"/>
      <c r="AH19" s="250">
        <f>AF19-H19</f>
        <v>-100</v>
      </c>
      <c r="AK19" s="249"/>
      <c r="AL19" s="252"/>
      <c r="AM19" s="249">
        <f>(AK19-AL19)*1.55/'Snelle prijsberekening '!B$6</f>
        <v>0</v>
      </c>
    </row>
    <row r="20" spans="1:39" ht="57.95" customHeight="1">
      <c r="A20" s="426"/>
      <c r="B20" s="427"/>
      <c r="C20" s="543"/>
      <c r="D20" s="543"/>
      <c r="E20" s="429">
        <f>'Snelle prijsberekening '!B$6</f>
        <v>2</v>
      </c>
      <c r="F20" s="430">
        <v>1</v>
      </c>
      <c r="G20" s="431">
        <v>100</v>
      </c>
      <c r="H20" s="432">
        <f t="shared" ref="H20:H24" si="8">G20*F20</f>
        <v>100</v>
      </c>
      <c r="I20" s="538"/>
      <c r="J20" s="431"/>
      <c r="K20" s="433" t="s">
        <v>844</v>
      </c>
      <c r="L20" s="433" t="s">
        <v>633</v>
      </c>
      <c r="M20" s="433"/>
      <c r="N20" s="424" t="s">
        <v>841</v>
      </c>
      <c r="O20" s="547" t="s">
        <v>58</v>
      </c>
      <c r="P20" s="436" t="s">
        <v>843</v>
      </c>
      <c r="Q20" s="437" t="s">
        <v>842</v>
      </c>
      <c r="R20" s="496"/>
      <c r="S20" s="496"/>
      <c r="T20" s="496"/>
      <c r="U20" s="496"/>
      <c r="V20" s="496"/>
      <c r="W20" s="496"/>
      <c r="X20" s="249"/>
      <c r="Z20" s="250"/>
      <c r="AA20" s="241"/>
      <c r="AB20" s="249"/>
      <c r="AD20" s="250"/>
      <c r="AF20" s="249"/>
      <c r="AH20" s="250"/>
      <c r="AK20" s="249"/>
      <c r="AL20" s="252"/>
      <c r="AM20" s="249"/>
    </row>
    <row r="21" spans="1:39" ht="57.95" customHeight="1">
      <c r="A21" s="426"/>
      <c r="B21" s="427"/>
      <c r="C21" s="495"/>
      <c r="D21" s="495"/>
      <c r="E21" s="429">
        <f>'Snelle prijsberekening '!B$6</f>
        <v>2</v>
      </c>
      <c r="F21" s="430">
        <v>1</v>
      </c>
      <c r="G21" s="431">
        <v>100</v>
      </c>
      <c r="H21" s="432">
        <f t="shared" si="8"/>
        <v>100</v>
      </c>
      <c r="I21" s="538"/>
      <c r="J21" s="431"/>
      <c r="K21" s="433" t="s">
        <v>895</v>
      </c>
      <c r="L21" s="433" t="s">
        <v>894</v>
      </c>
      <c r="M21" s="433"/>
      <c r="N21" s="424" t="s">
        <v>891</v>
      </c>
      <c r="O21" s="547" t="s">
        <v>58</v>
      </c>
      <c r="P21" s="436" t="s">
        <v>893</v>
      </c>
      <c r="Q21" s="437" t="s">
        <v>892</v>
      </c>
      <c r="R21" s="496"/>
      <c r="S21" s="496"/>
      <c r="T21" s="496"/>
      <c r="U21" s="496"/>
      <c r="V21" s="496"/>
      <c r="W21" s="496"/>
      <c r="X21" s="249"/>
      <c r="Z21" s="250"/>
      <c r="AA21" s="241"/>
      <c r="AB21" s="249"/>
      <c r="AD21" s="250"/>
      <c r="AF21" s="249"/>
      <c r="AH21" s="250"/>
      <c r="AK21" s="249"/>
      <c r="AL21" s="252"/>
      <c r="AM21" s="249"/>
    </row>
    <row r="22" spans="1:39" ht="57.95" customHeight="1">
      <c r="A22" s="426"/>
      <c r="B22" s="427"/>
      <c r="C22" s="495"/>
      <c r="D22" s="495"/>
      <c r="E22" s="429">
        <f>'Snelle prijsberekening '!B$6</f>
        <v>2</v>
      </c>
      <c r="F22" s="430">
        <v>1</v>
      </c>
      <c r="G22" s="431">
        <v>100</v>
      </c>
      <c r="H22" s="432">
        <f t="shared" si="8"/>
        <v>100</v>
      </c>
      <c r="I22" s="538"/>
      <c r="J22" s="431"/>
      <c r="K22" s="433" t="s">
        <v>618</v>
      </c>
      <c r="L22" s="433" t="s">
        <v>898</v>
      </c>
      <c r="M22" s="433"/>
      <c r="N22" s="424" t="s">
        <v>896</v>
      </c>
      <c r="O22" s="547" t="s">
        <v>58</v>
      </c>
      <c r="P22" s="436" t="s">
        <v>899</v>
      </c>
      <c r="Q22" s="437" t="s">
        <v>897</v>
      </c>
      <c r="R22" s="496"/>
      <c r="S22" s="496"/>
      <c r="T22" s="496"/>
      <c r="U22" s="496"/>
      <c r="V22" s="496"/>
      <c r="W22" s="496"/>
      <c r="X22" s="249"/>
      <c r="Z22" s="250"/>
      <c r="AA22" s="241"/>
      <c r="AB22" s="249"/>
      <c r="AD22" s="250"/>
      <c r="AF22" s="249"/>
      <c r="AH22" s="250"/>
      <c r="AK22" s="249"/>
      <c r="AL22" s="252"/>
      <c r="AM22" s="249"/>
    </row>
    <row r="23" spans="1:39" ht="57.95" customHeight="1">
      <c r="A23" s="426"/>
      <c r="B23" s="427"/>
      <c r="C23" s="495"/>
      <c r="D23" s="495"/>
      <c r="E23" s="429">
        <f>'Snelle prijsberekening '!B$6</f>
        <v>2</v>
      </c>
      <c r="F23" s="430">
        <v>1</v>
      </c>
      <c r="G23" s="431">
        <v>100</v>
      </c>
      <c r="H23" s="432">
        <f t="shared" si="8"/>
        <v>100</v>
      </c>
      <c r="I23" s="538"/>
      <c r="J23" s="431"/>
      <c r="K23" s="433" t="s">
        <v>618</v>
      </c>
      <c r="L23" s="433" t="s">
        <v>902</v>
      </c>
      <c r="M23" s="433"/>
      <c r="N23" s="424" t="s">
        <v>901</v>
      </c>
      <c r="O23" s="547" t="s">
        <v>58</v>
      </c>
      <c r="P23" s="436" t="s">
        <v>903</v>
      </c>
      <c r="Q23" s="437" t="s">
        <v>900</v>
      </c>
      <c r="R23" s="496"/>
      <c r="S23" s="496"/>
      <c r="T23" s="496"/>
      <c r="U23" s="496"/>
      <c r="V23" s="496"/>
      <c r="W23" s="496"/>
      <c r="X23" s="249"/>
      <c r="Z23" s="250"/>
      <c r="AA23" s="241"/>
      <c r="AB23" s="249"/>
      <c r="AD23" s="250"/>
      <c r="AF23" s="249"/>
      <c r="AH23" s="250"/>
      <c r="AK23" s="249"/>
      <c r="AL23" s="252"/>
      <c r="AM23" s="249"/>
    </row>
    <row r="24" spans="1:39" ht="57.95" customHeight="1">
      <c r="A24" s="426"/>
      <c r="B24" s="427"/>
      <c r="C24" s="495"/>
      <c r="D24" s="495"/>
      <c r="E24" s="429">
        <f>'Snelle prijsberekening '!B$6</f>
        <v>2</v>
      </c>
      <c r="F24" s="430">
        <v>1</v>
      </c>
      <c r="G24" s="431">
        <v>100</v>
      </c>
      <c r="H24" s="432">
        <f t="shared" si="8"/>
        <v>100</v>
      </c>
      <c r="I24" s="538"/>
      <c r="J24" s="431"/>
      <c r="K24" s="433" t="s">
        <v>895</v>
      </c>
      <c r="L24" s="433" t="s">
        <v>905</v>
      </c>
      <c r="M24" s="433"/>
      <c r="N24" s="424" t="s">
        <v>904</v>
      </c>
      <c r="O24" s="547" t="s">
        <v>58</v>
      </c>
      <c r="P24" s="436" t="s">
        <v>907</v>
      </c>
      <c r="Q24" s="437" t="s">
        <v>906</v>
      </c>
      <c r="R24" s="496"/>
      <c r="S24" s="496"/>
      <c r="T24" s="496"/>
      <c r="U24" s="496"/>
      <c r="V24" s="496"/>
      <c r="W24" s="496"/>
      <c r="X24" s="249"/>
      <c r="Z24" s="250"/>
      <c r="AA24" s="241"/>
      <c r="AB24" s="249"/>
      <c r="AD24" s="250"/>
      <c r="AF24" s="249"/>
      <c r="AH24" s="250"/>
      <c r="AK24" s="249"/>
      <c r="AL24" s="252"/>
      <c r="AM24" s="249"/>
    </row>
    <row r="25" spans="1:39" ht="57.95" customHeight="1">
      <c r="A25" s="369"/>
      <c r="C25" s="243"/>
      <c r="D25" s="243"/>
      <c r="E25" s="242">
        <f>'Snelle prijsberekening '!B$6</f>
        <v>2</v>
      </c>
      <c r="F25" s="243">
        <v>1</v>
      </c>
      <c r="G25" s="431">
        <v>100</v>
      </c>
      <c r="H25" s="245">
        <f t="shared" si="0"/>
        <v>100</v>
      </c>
      <c r="I25" s="246"/>
      <c r="J25" s="244"/>
      <c r="K25" s="433" t="s">
        <v>618</v>
      </c>
      <c r="L25" s="433" t="s">
        <v>616</v>
      </c>
      <c r="M25" s="241"/>
      <c r="N25" s="424" t="s">
        <v>908</v>
      </c>
      <c r="O25" s="547" t="s">
        <v>58</v>
      </c>
      <c r="P25" s="419" t="s">
        <v>910</v>
      </c>
      <c r="Q25" s="422" t="s">
        <v>909</v>
      </c>
      <c r="R25" s="496"/>
      <c r="S25" s="496"/>
      <c r="T25" s="496"/>
      <c r="U25" s="496"/>
      <c r="V25" s="496"/>
      <c r="W25" s="496"/>
      <c r="X25" s="249"/>
      <c r="Z25" s="250">
        <f t="shared" ref="Z25:Z31" si="9">X25-H25</f>
        <v>-100</v>
      </c>
      <c r="AA25" s="241"/>
      <c r="AB25" s="249"/>
      <c r="AD25" s="250">
        <f t="shared" ref="AD25:AD31" si="10">AB25-H25</f>
        <v>-100</v>
      </c>
      <c r="AF25" s="249"/>
      <c r="AH25" s="250">
        <f t="shared" ref="AH25:AH31" si="11">AF25-H25</f>
        <v>-100</v>
      </c>
      <c r="AK25" s="249"/>
      <c r="AL25" s="252"/>
      <c r="AM25" s="249">
        <f>(AK25-AL25)*1.55/'Snelle prijsberekening '!B$6</f>
        <v>0</v>
      </c>
    </row>
    <row r="26" spans="1:39" ht="57.95" customHeight="1" thickBot="1">
      <c r="A26" s="438"/>
      <c r="B26" s="439"/>
      <c r="C26" s="440"/>
      <c r="D26" s="440"/>
      <c r="E26" s="441">
        <f>'Snelle prijsberekening '!B$6</f>
        <v>2</v>
      </c>
      <c r="F26" s="440">
        <v>1</v>
      </c>
      <c r="G26" s="442">
        <v>100</v>
      </c>
      <c r="H26" s="443">
        <f t="shared" si="0"/>
        <v>100</v>
      </c>
      <c r="I26" s="537"/>
      <c r="J26" s="442"/>
      <c r="K26" s="444" t="s">
        <v>915</v>
      </c>
      <c r="L26" s="444" t="s">
        <v>914</v>
      </c>
      <c r="M26" s="444"/>
      <c r="N26" s="447" t="s">
        <v>911</v>
      </c>
      <c r="O26" s="548" t="s">
        <v>58</v>
      </c>
      <c r="P26" s="448" t="s">
        <v>913</v>
      </c>
      <c r="Q26" s="449" t="s">
        <v>912</v>
      </c>
      <c r="R26" s="496"/>
      <c r="S26" s="496"/>
      <c r="T26" s="496"/>
      <c r="U26" s="496"/>
      <c r="V26" s="496"/>
      <c r="W26" s="496"/>
      <c r="X26" s="249"/>
      <c r="Z26" s="250">
        <f t="shared" si="9"/>
        <v>-100</v>
      </c>
      <c r="AA26" s="241"/>
      <c r="AB26" s="249"/>
      <c r="AD26" s="250">
        <f t="shared" si="10"/>
        <v>-100</v>
      </c>
      <c r="AF26" s="249"/>
      <c r="AH26" s="250">
        <f t="shared" si="11"/>
        <v>-100</v>
      </c>
      <c r="AK26" s="249"/>
      <c r="AL26" s="252"/>
      <c r="AM26" s="249">
        <f>(AK26-AL26)*1.55/'Snelle prijsberekening '!B$6</f>
        <v>0</v>
      </c>
    </row>
    <row r="27" spans="1:39" ht="48.75" customHeight="1">
      <c r="A27" s="369"/>
      <c r="B27" s="454" t="s">
        <v>828</v>
      </c>
      <c r="D27" s="555"/>
      <c r="E27" s="242">
        <f>'Snelle prijsberekening '!B$6</f>
        <v>2</v>
      </c>
      <c r="F27" s="243">
        <v>1</v>
      </c>
      <c r="G27" s="431">
        <v>260</v>
      </c>
      <c r="H27" s="245">
        <f t="shared" si="0"/>
        <v>260</v>
      </c>
      <c r="I27" s="246"/>
      <c r="J27" s="244"/>
      <c r="K27" s="241" t="s">
        <v>628</v>
      </c>
      <c r="L27" s="241" t="s">
        <v>917</v>
      </c>
      <c r="M27" s="241"/>
      <c r="N27" s="435" t="s">
        <v>916</v>
      </c>
      <c r="O27" s="549" t="s">
        <v>58</v>
      </c>
      <c r="P27" s="536" t="s">
        <v>919</v>
      </c>
      <c r="Q27" s="422" t="s">
        <v>918</v>
      </c>
      <c r="R27" s="496"/>
      <c r="S27" s="496"/>
      <c r="T27" s="496"/>
      <c r="U27" s="496"/>
      <c r="V27" s="496"/>
      <c r="W27" s="496"/>
      <c r="X27" s="249">
        <v>192</v>
      </c>
      <c r="Z27" s="250">
        <f t="shared" si="9"/>
        <v>-68</v>
      </c>
      <c r="AA27" s="241"/>
      <c r="AB27" s="249">
        <v>165</v>
      </c>
      <c r="AD27" s="250">
        <f t="shared" si="10"/>
        <v>-95</v>
      </c>
      <c r="AF27" s="249"/>
      <c r="AH27" s="250">
        <f t="shared" si="11"/>
        <v>-260</v>
      </c>
      <c r="AK27" s="249">
        <f t="shared" ref="AK27" si="12">AF27</f>
        <v>0</v>
      </c>
      <c r="AL27" s="252"/>
      <c r="AM27" s="249">
        <f>(AK27-AL27)*1.55/'Snelle prijsberekening '!B$6</f>
        <v>0</v>
      </c>
    </row>
    <row r="28" spans="1:39" ht="45" customHeight="1">
      <c r="A28" s="369"/>
      <c r="C28" s="494"/>
      <c r="D28" s="494"/>
      <c r="E28" s="242">
        <f>'Snelle prijsberekening '!B$6</f>
        <v>2</v>
      </c>
      <c r="F28" s="243">
        <v>1</v>
      </c>
      <c r="G28" s="244">
        <v>200</v>
      </c>
      <c r="H28" s="245">
        <f t="shared" si="0"/>
        <v>200</v>
      </c>
      <c r="I28" s="246"/>
      <c r="J28" s="244"/>
      <c r="K28" s="241" t="s">
        <v>923</v>
      </c>
      <c r="L28" s="241" t="s">
        <v>922</v>
      </c>
      <c r="M28" s="241"/>
      <c r="N28" s="423" t="s">
        <v>920</v>
      </c>
      <c r="O28" s="549" t="s">
        <v>58</v>
      </c>
      <c r="P28" s="419" t="s">
        <v>924</v>
      </c>
      <c r="Q28" s="422" t="s">
        <v>921</v>
      </c>
      <c r="R28" s="496"/>
      <c r="S28" s="496"/>
      <c r="T28" s="496"/>
      <c r="U28" s="496"/>
      <c r="V28" s="496"/>
      <c r="W28" s="496"/>
      <c r="X28" s="249"/>
      <c r="Z28" s="250">
        <f t="shared" si="9"/>
        <v>-200</v>
      </c>
      <c r="AA28" s="241"/>
      <c r="AB28" s="249"/>
      <c r="AD28" s="250">
        <f t="shared" si="10"/>
        <v>-200</v>
      </c>
      <c r="AF28" s="249"/>
      <c r="AH28" s="250">
        <f t="shared" si="11"/>
        <v>-200</v>
      </c>
      <c r="AK28" s="249"/>
      <c r="AL28" s="252"/>
      <c r="AM28" s="249">
        <f>(AK28-AL28)*1.55/'Snelle prijsberekening '!B$6</f>
        <v>0</v>
      </c>
    </row>
    <row r="29" spans="1:39" ht="57.95" customHeight="1">
      <c r="A29" s="369"/>
      <c r="C29" s="243"/>
      <c r="D29" s="243"/>
      <c r="E29" s="242">
        <f>'Snelle prijsberekening '!B$6</f>
        <v>2</v>
      </c>
      <c r="F29" s="243">
        <v>1</v>
      </c>
      <c r="G29" s="244">
        <v>150</v>
      </c>
      <c r="H29" s="245">
        <f t="shared" si="0"/>
        <v>150</v>
      </c>
      <c r="I29" s="246"/>
      <c r="J29" s="244"/>
      <c r="K29" s="241" t="s">
        <v>928</v>
      </c>
      <c r="L29" s="241" t="s">
        <v>926</v>
      </c>
      <c r="M29" s="241"/>
      <c r="N29" s="423" t="s">
        <v>925</v>
      </c>
      <c r="O29" s="549" t="s">
        <v>58</v>
      </c>
      <c r="P29" s="419" t="s">
        <v>929</v>
      </c>
      <c r="Q29" s="422" t="s">
        <v>927</v>
      </c>
      <c r="R29" s="496"/>
      <c r="S29" s="496"/>
      <c r="T29" s="496"/>
      <c r="U29" s="496"/>
      <c r="V29" s="496"/>
      <c r="W29" s="496"/>
      <c r="X29" s="249">
        <v>450</v>
      </c>
      <c r="Z29" s="250">
        <f t="shared" si="9"/>
        <v>300</v>
      </c>
      <c r="AA29" s="241"/>
      <c r="AB29" s="249">
        <v>432</v>
      </c>
      <c r="AD29" s="250">
        <f t="shared" si="10"/>
        <v>282</v>
      </c>
      <c r="AF29" s="249"/>
      <c r="AH29" s="250">
        <f t="shared" si="11"/>
        <v>-150</v>
      </c>
      <c r="AK29" s="249"/>
      <c r="AL29" s="252"/>
      <c r="AM29" s="249">
        <f>(AK29-AL29)*1.55/'Snelle prijsberekening '!B$6</f>
        <v>0</v>
      </c>
    </row>
    <row r="30" spans="1:39" ht="57.95" customHeight="1" thickBot="1">
      <c r="A30" s="438"/>
      <c r="B30" s="439"/>
      <c r="C30" s="440"/>
      <c r="D30" s="440"/>
      <c r="E30" s="441">
        <f>'Snelle prijsberekening '!B$6</f>
        <v>2</v>
      </c>
      <c r="F30" s="440">
        <v>1</v>
      </c>
      <c r="G30" s="442">
        <v>250</v>
      </c>
      <c r="H30" s="443">
        <f t="shared" si="0"/>
        <v>250</v>
      </c>
      <c r="I30" s="537"/>
      <c r="J30" s="442"/>
      <c r="K30" s="444" t="s">
        <v>932</v>
      </c>
      <c r="L30" s="444" t="s">
        <v>790</v>
      </c>
      <c r="M30" s="444"/>
      <c r="N30" s="453" t="s">
        <v>930</v>
      </c>
      <c r="O30" s="550" t="s">
        <v>58</v>
      </c>
      <c r="P30" s="448" t="s">
        <v>933</v>
      </c>
      <c r="Q30" s="449" t="s">
        <v>931</v>
      </c>
      <c r="R30" s="496"/>
      <c r="S30" s="496"/>
      <c r="T30" s="496"/>
      <c r="U30" s="496"/>
      <c r="V30" s="496"/>
      <c r="W30" s="496"/>
      <c r="X30" s="249">
        <v>254</v>
      </c>
      <c r="Z30" s="250">
        <f t="shared" si="9"/>
        <v>4</v>
      </c>
      <c r="AA30" s="241"/>
      <c r="AB30" s="249">
        <v>244</v>
      </c>
      <c r="AD30" s="250">
        <f t="shared" si="10"/>
        <v>-6</v>
      </c>
      <c r="AF30" s="249"/>
      <c r="AH30" s="250">
        <f t="shared" si="11"/>
        <v>-250</v>
      </c>
      <c r="AK30" s="249"/>
      <c r="AL30" s="252"/>
      <c r="AM30" s="249">
        <f>(AK30-AL30)*1.55/'Snelle prijsberekening '!B$6</f>
        <v>0</v>
      </c>
    </row>
    <row r="31" spans="1:39" ht="48.75" customHeight="1">
      <c r="A31" s="369"/>
      <c r="B31" s="457" t="s">
        <v>829</v>
      </c>
      <c r="C31" s="248"/>
      <c r="D31" s="555"/>
      <c r="E31" s="242">
        <f>'Snelle prijsberekening '!B$6</f>
        <v>2</v>
      </c>
      <c r="F31" s="243">
        <v>1</v>
      </c>
      <c r="G31" s="244">
        <v>100</v>
      </c>
      <c r="H31" s="245">
        <f t="shared" si="0"/>
        <v>100</v>
      </c>
      <c r="I31" s="246"/>
      <c r="J31" s="244"/>
      <c r="K31" s="241" t="s">
        <v>940</v>
      </c>
      <c r="L31" s="241" t="s">
        <v>941</v>
      </c>
      <c r="M31" s="241"/>
      <c r="N31" s="435" t="s">
        <v>938</v>
      </c>
      <c r="O31" s="551" t="s">
        <v>59</v>
      </c>
      <c r="P31" s="419" t="s">
        <v>942</v>
      </c>
      <c r="Q31" s="422" t="s">
        <v>939</v>
      </c>
      <c r="R31" s="496"/>
      <c r="S31" s="496"/>
      <c r="T31" s="496"/>
      <c r="U31" s="496"/>
      <c r="V31" s="496"/>
      <c r="W31" s="496"/>
      <c r="X31" s="249"/>
      <c r="Z31" s="250">
        <f t="shared" si="9"/>
        <v>-100</v>
      </c>
      <c r="AA31" s="241"/>
      <c r="AB31" s="249"/>
      <c r="AD31" s="250">
        <f t="shared" si="10"/>
        <v>-100</v>
      </c>
      <c r="AF31" s="249"/>
      <c r="AH31" s="250">
        <f t="shared" si="11"/>
        <v>-100</v>
      </c>
      <c r="AK31" s="249">
        <f t="shared" ref="AK31" si="13">AF31</f>
        <v>0</v>
      </c>
      <c r="AL31" s="252"/>
      <c r="AM31" s="249">
        <f>(AK31-AL31)*1.55/'Snelle prijsberekening '!B$6</f>
        <v>0</v>
      </c>
    </row>
    <row r="32" spans="1:39" ht="48.75" customHeight="1">
      <c r="A32" s="369"/>
      <c r="C32" s="555"/>
      <c r="D32" s="555"/>
      <c r="E32" s="242">
        <f>'Snelle prijsberekening '!B$6</f>
        <v>2</v>
      </c>
      <c r="F32" s="243">
        <v>1</v>
      </c>
      <c r="G32" s="244">
        <v>100</v>
      </c>
      <c r="H32" s="245">
        <f t="shared" ref="H32" si="14">G32*F32</f>
        <v>100</v>
      </c>
      <c r="I32" s="246"/>
      <c r="J32" s="244"/>
      <c r="K32" s="241" t="s">
        <v>644</v>
      </c>
      <c r="L32" s="241" t="s">
        <v>947</v>
      </c>
      <c r="M32" s="241"/>
      <c r="N32" s="423" t="s">
        <v>946</v>
      </c>
      <c r="O32" s="551" t="s">
        <v>59</v>
      </c>
      <c r="P32" s="419" t="s">
        <v>949</v>
      </c>
      <c r="Q32" s="422" t="s">
        <v>948</v>
      </c>
      <c r="R32" s="496"/>
      <c r="S32" s="496"/>
      <c r="T32" s="496"/>
      <c r="U32" s="496"/>
      <c r="V32" s="496"/>
      <c r="W32" s="496"/>
      <c r="X32" s="249"/>
      <c r="Z32" s="250"/>
      <c r="AA32" s="241"/>
      <c r="AB32" s="249"/>
      <c r="AD32" s="250"/>
      <c r="AF32" s="249"/>
      <c r="AH32" s="250"/>
      <c r="AK32" s="249"/>
      <c r="AL32" s="252"/>
      <c r="AM32" s="249"/>
    </row>
    <row r="33" spans="1:41" ht="45" customHeight="1">
      <c r="A33" s="369"/>
      <c r="C33" s="494"/>
      <c r="D33" s="494"/>
      <c r="E33" s="242">
        <f>'Snelle prijsberekening '!B$6</f>
        <v>2</v>
      </c>
      <c r="F33" s="243">
        <v>1</v>
      </c>
      <c r="G33" s="244">
        <v>100</v>
      </c>
      <c r="H33" s="245">
        <f t="shared" si="0"/>
        <v>100</v>
      </c>
      <c r="I33" s="246"/>
      <c r="J33" s="244"/>
      <c r="K33" s="241" t="s">
        <v>656</v>
      </c>
      <c r="L33" s="241" t="s">
        <v>643</v>
      </c>
      <c r="M33" s="241"/>
      <c r="N33" s="423" t="s">
        <v>943</v>
      </c>
      <c r="O33" s="551" t="s">
        <v>59</v>
      </c>
      <c r="P33" s="419" t="s">
        <v>945</v>
      </c>
      <c r="Q33" s="422" t="s">
        <v>944</v>
      </c>
      <c r="R33" s="496"/>
      <c r="S33" s="496"/>
      <c r="T33" s="496"/>
      <c r="U33" s="496"/>
      <c r="V33" s="496"/>
      <c r="W33" s="496"/>
      <c r="X33" s="249"/>
      <c r="Z33" s="250">
        <f t="shared" ref="Z33:Z38" si="15">X33-H33</f>
        <v>-100</v>
      </c>
      <c r="AA33" s="241"/>
      <c r="AB33" s="249"/>
      <c r="AD33" s="250">
        <f t="shared" ref="AD33:AD38" si="16">AB33-H33</f>
        <v>-100</v>
      </c>
      <c r="AF33" s="249"/>
      <c r="AH33" s="250">
        <f t="shared" ref="AH33:AH38" si="17">AF33-H33</f>
        <v>-100</v>
      </c>
      <c r="AK33" s="249"/>
      <c r="AL33" s="252"/>
      <c r="AM33" s="249">
        <f>(AK33-AL33)*1.55/'Snelle prijsberekening '!B$6</f>
        <v>0</v>
      </c>
    </row>
    <row r="34" spans="1:41" ht="57.95" customHeight="1" thickBot="1">
      <c r="A34" s="438"/>
      <c r="B34" s="439"/>
      <c r="C34" s="440"/>
      <c r="D34" s="440"/>
      <c r="E34" s="441">
        <f>'Snelle prijsberekening '!B$6</f>
        <v>2</v>
      </c>
      <c r="F34" s="440">
        <v>1</v>
      </c>
      <c r="G34" s="442">
        <v>100</v>
      </c>
      <c r="H34" s="443">
        <f t="shared" si="0"/>
        <v>100</v>
      </c>
      <c r="I34" s="537"/>
      <c r="J34" s="442"/>
      <c r="K34" s="444" t="s">
        <v>630</v>
      </c>
      <c r="L34" s="444" t="s">
        <v>935</v>
      </c>
      <c r="M34" s="444"/>
      <c r="N34" s="456" t="s">
        <v>936</v>
      </c>
      <c r="O34" s="552" t="s">
        <v>59</v>
      </c>
      <c r="P34" s="448" t="s">
        <v>937</v>
      </c>
      <c r="Q34" s="449" t="s">
        <v>934</v>
      </c>
      <c r="R34" s="496"/>
      <c r="S34" s="496"/>
      <c r="T34" s="496"/>
      <c r="U34" s="496"/>
      <c r="V34" s="496"/>
      <c r="W34" s="496"/>
      <c r="X34" s="249"/>
      <c r="Z34" s="250">
        <f t="shared" si="15"/>
        <v>-100</v>
      </c>
      <c r="AA34" s="241"/>
      <c r="AB34" s="249"/>
      <c r="AD34" s="250">
        <f t="shared" si="16"/>
        <v>-100</v>
      </c>
      <c r="AF34" s="249"/>
      <c r="AH34" s="250">
        <f t="shared" si="17"/>
        <v>-100</v>
      </c>
      <c r="AK34" s="249"/>
      <c r="AL34" s="252"/>
      <c r="AM34" s="249">
        <f>(AK34-AL34)*1.55/'Snelle prijsberekening '!B$6</f>
        <v>0</v>
      </c>
    </row>
    <row r="35" spans="1:41" ht="48.75" customHeight="1">
      <c r="A35" s="369"/>
      <c r="B35" s="458" t="s">
        <v>830</v>
      </c>
      <c r="D35" s="555"/>
      <c r="E35" s="242">
        <f>'Snelle prijsberekening '!B$6</f>
        <v>2</v>
      </c>
      <c r="F35" s="243">
        <v>1</v>
      </c>
      <c r="G35" s="244">
        <v>100</v>
      </c>
      <c r="H35" s="245">
        <f t="shared" si="0"/>
        <v>100</v>
      </c>
      <c r="I35" s="246"/>
      <c r="J35" s="244"/>
      <c r="K35" s="241" t="s">
        <v>640</v>
      </c>
      <c r="L35" s="241" t="s">
        <v>648</v>
      </c>
      <c r="M35" s="241"/>
      <c r="N35" s="435" t="s">
        <v>950</v>
      </c>
      <c r="O35" s="553" t="s">
        <v>646</v>
      </c>
      <c r="P35" s="419" t="s">
        <v>952</v>
      </c>
      <c r="Q35" s="422" t="s">
        <v>951</v>
      </c>
      <c r="R35" s="496"/>
      <c r="S35" s="496"/>
      <c r="T35" s="496"/>
      <c r="U35" s="496"/>
      <c r="V35" s="496"/>
      <c r="W35" s="496"/>
      <c r="X35" s="249"/>
      <c r="Z35" s="250">
        <f t="shared" si="15"/>
        <v>-100</v>
      </c>
      <c r="AA35" s="241"/>
      <c r="AB35" s="249"/>
      <c r="AD35" s="250">
        <f t="shared" si="16"/>
        <v>-100</v>
      </c>
      <c r="AF35" s="249"/>
      <c r="AH35" s="250">
        <f t="shared" si="17"/>
        <v>-100</v>
      </c>
      <c r="AK35" s="249">
        <f t="shared" ref="AK35" si="18">AF35</f>
        <v>0</v>
      </c>
      <c r="AL35" s="252"/>
      <c r="AM35" s="249">
        <f>(AK35-AL35)*1.55/'Snelle prijsberekening '!B$6</f>
        <v>0</v>
      </c>
    </row>
    <row r="36" spans="1:41" ht="45" customHeight="1">
      <c r="A36" s="369"/>
      <c r="C36" s="494"/>
      <c r="D36" s="494"/>
      <c r="E36" s="242">
        <f>'Snelle prijsberekening '!B$6</f>
        <v>2</v>
      </c>
      <c r="F36" s="243">
        <v>1</v>
      </c>
      <c r="G36" s="244">
        <v>100</v>
      </c>
      <c r="H36" s="245">
        <f t="shared" si="0"/>
        <v>100</v>
      </c>
      <c r="I36" s="246"/>
      <c r="J36" s="244"/>
      <c r="K36" s="241" t="s">
        <v>640</v>
      </c>
      <c r="L36" s="241" t="s">
        <v>955</v>
      </c>
      <c r="M36" s="241"/>
      <c r="N36" s="423" t="s">
        <v>953</v>
      </c>
      <c r="O36" s="553" t="s">
        <v>646</v>
      </c>
      <c r="P36" s="419" t="s">
        <v>956</v>
      </c>
      <c r="Q36" s="422" t="s">
        <v>954</v>
      </c>
      <c r="R36" s="496"/>
      <c r="S36" s="496"/>
      <c r="T36" s="496"/>
      <c r="U36" s="496"/>
      <c r="V36" s="496"/>
      <c r="W36" s="496"/>
      <c r="X36" s="249"/>
      <c r="Z36" s="250">
        <f t="shared" si="15"/>
        <v>-100</v>
      </c>
      <c r="AA36" s="241"/>
      <c r="AB36" s="249"/>
      <c r="AD36" s="250">
        <f t="shared" si="16"/>
        <v>-100</v>
      </c>
      <c r="AF36" s="249"/>
      <c r="AH36" s="250">
        <f t="shared" si="17"/>
        <v>-100</v>
      </c>
      <c r="AK36" s="249"/>
      <c r="AL36" s="252"/>
      <c r="AM36" s="249">
        <f>(AK36-AL36)*1.55/'Snelle prijsberekening '!B$6</f>
        <v>0</v>
      </c>
    </row>
    <row r="37" spans="1:41" ht="45" customHeight="1">
      <c r="A37" s="481"/>
      <c r="B37" s="482"/>
      <c r="C37" s="490"/>
      <c r="D37" s="490"/>
      <c r="E37" s="242">
        <f>'Snelle prijsberekening '!B$6</f>
        <v>2</v>
      </c>
      <c r="F37" s="243">
        <v>1</v>
      </c>
      <c r="G37" s="483">
        <v>100</v>
      </c>
      <c r="H37" s="484">
        <f t="shared" si="0"/>
        <v>100</v>
      </c>
      <c r="I37" s="539"/>
      <c r="J37" s="483"/>
      <c r="K37" s="241" t="s">
        <v>628</v>
      </c>
      <c r="L37" s="241" t="s">
        <v>641</v>
      </c>
      <c r="M37" s="485"/>
      <c r="N37" s="487" t="s">
        <v>957</v>
      </c>
      <c r="O37" s="553" t="s">
        <v>646</v>
      </c>
      <c r="P37" s="488" t="s">
        <v>959</v>
      </c>
      <c r="Q37" s="489" t="s">
        <v>958</v>
      </c>
      <c r="R37" s="496"/>
      <c r="S37" s="496"/>
      <c r="T37" s="496"/>
      <c r="U37" s="496"/>
      <c r="V37" s="496"/>
      <c r="W37" s="496"/>
      <c r="X37" s="249"/>
      <c r="Z37" s="250">
        <f t="shared" si="15"/>
        <v>-100</v>
      </c>
      <c r="AA37" s="241"/>
      <c r="AB37" s="249"/>
      <c r="AD37" s="250">
        <f t="shared" si="16"/>
        <v>-100</v>
      </c>
      <c r="AF37" s="249"/>
      <c r="AH37" s="250">
        <f t="shared" si="17"/>
        <v>-100</v>
      </c>
      <c r="AK37" s="249"/>
      <c r="AL37" s="252"/>
      <c r="AM37" s="249"/>
    </row>
    <row r="38" spans="1:41" ht="57.95" customHeight="1" thickBot="1">
      <c r="A38" s="438"/>
      <c r="B38" s="439"/>
      <c r="C38" s="440"/>
      <c r="D38" s="440"/>
      <c r="E38" s="441">
        <f>'Snelle prijsberekening '!B$6</f>
        <v>2</v>
      </c>
      <c r="F38" s="440">
        <v>1</v>
      </c>
      <c r="G38" s="442">
        <v>100</v>
      </c>
      <c r="H38" s="443">
        <f t="shared" si="0"/>
        <v>100</v>
      </c>
      <c r="I38" s="537"/>
      <c r="J38" s="442"/>
      <c r="K38" s="444" t="s">
        <v>605</v>
      </c>
      <c r="L38" s="444" t="s">
        <v>643</v>
      </c>
      <c r="M38" s="444"/>
      <c r="N38" s="456" t="s">
        <v>960</v>
      </c>
      <c r="O38" s="554" t="s">
        <v>646</v>
      </c>
      <c r="P38" s="448" t="s">
        <v>962</v>
      </c>
      <c r="Q38" s="449" t="s">
        <v>961</v>
      </c>
      <c r="R38" s="496"/>
      <c r="S38" s="496"/>
      <c r="T38" s="496"/>
      <c r="U38" s="496"/>
      <c r="V38" s="496"/>
      <c r="W38" s="496"/>
      <c r="X38" s="249"/>
      <c r="Z38" s="250">
        <f t="shared" si="15"/>
        <v>-100</v>
      </c>
      <c r="AA38" s="241"/>
      <c r="AB38" s="249"/>
      <c r="AD38" s="250">
        <f t="shared" si="16"/>
        <v>-100</v>
      </c>
      <c r="AF38" s="249"/>
      <c r="AH38" s="250">
        <f t="shared" si="17"/>
        <v>-100</v>
      </c>
      <c r="AK38" s="249"/>
      <c r="AL38" s="252"/>
      <c r="AM38" s="249">
        <f>(AK38-AL38)*1.55/'Snelle prijsberekening '!B$6</f>
        <v>0</v>
      </c>
    </row>
    <row r="39" spans="1:41" ht="30.95" customHeight="1">
      <c r="A39" s="369"/>
      <c r="G39" s="244"/>
      <c r="H39" s="244"/>
      <c r="I39" s="244"/>
      <c r="J39" s="246"/>
      <c r="N39" s="433"/>
      <c r="O39" s="433"/>
      <c r="AB39" s="249"/>
      <c r="AL39" s="252"/>
      <c r="AM39" s="249">
        <f>(AK39-AL39)*1.55/'Snelle prijsberekening '!B$6</f>
        <v>0</v>
      </c>
    </row>
    <row r="40" spans="1:41" ht="15.75">
      <c r="A40" s="369"/>
      <c r="G40" s="244"/>
      <c r="H40" s="244"/>
      <c r="I40" s="244"/>
      <c r="J40" s="246"/>
      <c r="AB40" s="249"/>
      <c r="AL40" s="252"/>
      <c r="AM40" s="249">
        <f>(AK40-AL40)*1.55/'Snelle prijsberekening '!B$6</f>
        <v>0</v>
      </c>
    </row>
    <row r="41" spans="1:41" ht="15.75">
      <c r="A41" s="369"/>
      <c r="G41" s="244"/>
      <c r="H41" s="244"/>
      <c r="I41" s="244"/>
      <c r="J41" s="246"/>
      <c r="AB41" s="249"/>
      <c r="AL41" s="252"/>
      <c r="AM41" s="249">
        <f>(AK41-AL41)*1.55/'Snelle prijsberekening '!B$6</f>
        <v>0</v>
      </c>
    </row>
    <row r="42" spans="1:41">
      <c r="G42" s="244"/>
      <c r="H42" s="244"/>
      <c r="I42" s="244"/>
      <c r="J42" s="246"/>
      <c r="AB42" s="249"/>
      <c r="AL42" s="252"/>
      <c r="AM42" s="249">
        <f>(AK42-AL42)*1.55/'Snelle prijsberekening '!B$6</f>
        <v>0</v>
      </c>
    </row>
    <row r="43" spans="1:41">
      <c r="G43" s="244"/>
      <c r="H43" s="244"/>
      <c r="I43" s="244"/>
      <c r="J43" s="246"/>
      <c r="AB43" s="249"/>
      <c r="AL43" s="252"/>
      <c r="AM43" s="249">
        <f>(AK43-AL43)*1.55/'Snelle prijsberekening '!B$6</f>
        <v>0</v>
      </c>
    </row>
    <row r="44" spans="1:41">
      <c r="G44" s="244"/>
      <c r="H44" s="244"/>
      <c r="I44" s="244"/>
      <c r="J44" s="246"/>
      <c r="AB44" s="249"/>
      <c r="AL44" s="252"/>
      <c r="AM44" s="249">
        <f>(AK44-AL44)*1.55/'Snelle prijsberekening '!B$6</f>
        <v>0</v>
      </c>
    </row>
    <row r="45" spans="1:41" s="247" customFormat="1">
      <c r="A45" s="240"/>
      <c r="B45" s="240"/>
      <c r="C45" s="241"/>
      <c r="D45" s="241"/>
      <c r="E45" s="243"/>
      <c r="F45" s="243"/>
      <c r="G45" s="244"/>
      <c r="H45" s="244"/>
      <c r="I45" s="244"/>
      <c r="J45" s="246"/>
      <c r="K45" s="241"/>
      <c r="L45" s="241"/>
      <c r="M45" s="248"/>
      <c r="N45" s="241"/>
      <c r="O45" s="241"/>
      <c r="P45" s="241"/>
      <c r="Q45" s="241"/>
      <c r="X45" s="241"/>
      <c r="Y45" s="241"/>
      <c r="Z45" s="241"/>
      <c r="AA45" s="248"/>
      <c r="AB45" s="249"/>
      <c r="AC45" s="241"/>
      <c r="AD45" s="241"/>
      <c r="AF45" s="241"/>
      <c r="AG45" s="241"/>
      <c r="AH45" s="241"/>
      <c r="AJ45" s="241"/>
      <c r="AK45" s="241"/>
      <c r="AL45" s="241"/>
      <c r="AM45" s="249">
        <f>(AK45-AL45)*1.55/'Snelle prijsberekening '!B$6</f>
        <v>0</v>
      </c>
      <c r="AO45" s="241"/>
    </row>
    <row r="46" spans="1:41" s="247" customFormat="1">
      <c r="A46" s="240"/>
      <c r="B46" s="240"/>
      <c r="C46" s="241"/>
      <c r="D46" s="241"/>
      <c r="E46" s="243"/>
      <c r="F46" s="243"/>
      <c r="G46" s="244"/>
      <c r="H46" s="244"/>
      <c r="I46" s="244"/>
      <c r="J46" s="246"/>
      <c r="K46" s="241"/>
      <c r="L46" s="241"/>
      <c r="M46" s="248"/>
      <c r="N46" s="241"/>
      <c r="O46" s="241"/>
      <c r="P46" s="241"/>
      <c r="Q46" s="241"/>
      <c r="X46" s="241"/>
      <c r="Y46" s="241"/>
      <c r="Z46" s="241"/>
      <c r="AA46" s="248"/>
      <c r="AB46" s="249"/>
      <c r="AC46" s="241"/>
      <c r="AD46" s="241"/>
      <c r="AF46" s="241"/>
      <c r="AG46" s="241"/>
      <c r="AH46" s="241"/>
      <c r="AJ46" s="241"/>
      <c r="AK46" s="241"/>
      <c r="AL46" s="241"/>
      <c r="AM46" s="249">
        <f>(AK46-AL46)*1.55/'Snelle prijsberekening '!B$6</f>
        <v>0</v>
      </c>
      <c r="AO46" s="241"/>
    </row>
    <row r="47" spans="1:41" s="247" customFormat="1">
      <c r="A47" s="240"/>
      <c r="B47" s="240"/>
      <c r="C47" s="241"/>
      <c r="D47" s="241"/>
      <c r="E47" s="243"/>
      <c r="F47" s="243"/>
      <c r="G47" s="244"/>
      <c r="H47" s="244"/>
      <c r="I47" s="244"/>
      <c r="J47" s="246"/>
      <c r="K47" s="241"/>
      <c r="L47" s="241"/>
      <c r="M47" s="248"/>
      <c r="N47" s="241"/>
      <c r="O47" s="241"/>
      <c r="P47" s="241"/>
      <c r="Q47" s="241"/>
      <c r="X47" s="241"/>
      <c r="Y47" s="241"/>
      <c r="Z47" s="241"/>
      <c r="AA47" s="248"/>
      <c r="AB47" s="249"/>
      <c r="AC47" s="241"/>
      <c r="AD47" s="241"/>
      <c r="AF47" s="241"/>
      <c r="AG47" s="241"/>
      <c r="AH47" s="241"/>
      <c r="AJ47" s="241"/>
      <c r="AK47" s="241"/>
      <c r="AL47" s="241"/>
      <c r="AM47" s="249">
        <f>(AK47-AL47)*1.55/'Snelle prijsberekening '!B$6</f>
        <v>0</v>
      </c>
      <c r="AO47" s="241"/>
    </row>
    <row r="48" spans="1:41" s="247" customFormat="1">
      <c r="A48" s="240"/>
      <c r="B48" s="240"/>
      <c r="C48" s="241"/>
      <c r="D48" s="241"/>
      <c r="E48" s="243"/>
      <c r="F48" s="243"/>
      <c r="G48" s="244"/>
      <c r="H48" s="244"/>
      <c r="I48" s="244"/>
      <c r="J48" s="246"/>
      <c r="K48" s="241"/>
      <c r="L48" s="241"/>
      <c r="M48" s="248"/>
      <c r="N48" s="241"/>
      <c r="O48" s="241"/>
      <c r="P48" s="241"/>
      <c r="Q48" s="241"/>
      <c r="X48" s="241"/>
      <c r="Y48" s="241"/>
      <c r="Z48" s="241"/>
      <c r="AA48" s="248"/>
      <c r="AB48" s="249"/>
      <c r="AC48" s="241"/>
      <c r="AD48" s="241"/>
      <c r="AF48" s="241"/>
      <c r="AG48" s="241"/>
      <c r="AH48" s="241"/>
      <c r="AJ48" s="241"/>
      <c r="AK48" s="241"/>
      <c r="AL48" s="241"/>
      <c r="AM48" s="249">
        <f>(AK48-AL48)*1.55/'Snelle prijsberekening '!B$6</f>
        <v>0</v>
      </c>
      <c r="AO48" s="241"/>
    </row>
    <row r="49" spans="1:41" s="247" customFormat="1">
      <c r="A49" s="240"/>
      <c r="B49" s="240"/>
      <c r="C49" s="241"/>
      <c r="D49" s="241"/>
      <c r="E49" s="243"/>
      <c r="F49" s="243"/>
      <c r="G49" s="244"/>
      <c r="H49" s="244"/>
      <c r="I49" s="244"/>
      <c r="J49" s="246"/>
      <c r="K49" s="241"/>
      <c r="L49" s="241"/>
      <c r="M49" s="248"/>
      <c r="N49" s="241"/>
      <c r="P49" s="241"/>
      <c r="Q49" s="241"/>
      <c r="X49" s="241"/>
      <c r="Y49" s="241"/>
      <c r="Z49" s="241"/>
      <c r="AA49" s="248"/>
      <c r="AB49" s="241"/>
      <c r="AC49" s="241"/>
      <c r="AD49" s="241"/>
      <c r="AF49" s="241"/>
      <c r="AG49" s="241"/>
      <c r="AH49" s="241"/>
      <c r="AJ49" s="241"/>
      <c r="AK49" s="241"/>
      <c r="AL49" s="241"/>
      <c r="AM49" s="249">
        <f>(AK49-AL49)*1.55/'Snelle prijsberekening '!B$6</f>
        <v>0</v>
      </c>
      <c r="AO49" s="241"/>
    </row>
    <row r="50" spans="1:41" s="247" customFormat="1">
      <c r="A50" s="240"/>
      <c r="B50" s="240"/>
      <c r="C50" s="241"/>
      <c r="D50" s="241"/>
      <c r="E50" s="243"/>
      <c r="F50" s="243"/>
      <c r="G50" s="244"/>
      <c r="H50" s="244"/>
      <c r="I50" s="244"/>
      <c r="J50" s="246"/>
      <c r="K50" s="241"/>
      <c r="L50" s="241"/>
      <c r="M50" s="248"/>
      <c r="N50" s="241"/>
      <c r="O50" s="241"/>
      <c r="P50" s="241"/>
      <c r="Q50" s="241"/>
      <c r="X50" s="241"/>
      <c r="Y50" s="241"/>
      <c r="Z50" s="241"/>
      <c r="AA50" s="248"/>
      <c r="AB50" s="241"/>
      <c r="AC50" s="241"/>
      <c r="AD50" s="241"/>
      <c r="AF50" s="241"/>
      <c r="AG50" s="241"/>
      <c r="AH50" s="241"/>
      <c r="AJ50" s="241"/>
      <c r="AK50" s="241"/>
      <c r="AL50" s="241"/>
      <c r="AM50" s="249">
        <f>(AK50-AL50)*1.55/'Snelle prijsberekening '!B$6</f>
        <v>0</v>
      </c>
      <c r="AO50" s="241"/>
    </row>
    <row r="51" spans="1:41" s="247" customFormat="1">
      <c r="A51" s="240"/>
      <c r="B51" s="240"/>
      <c r="C51" s="241"/>
      <c r="D51" s="241"/>
      <c r="E51" s="243"/>
      <c r="F51" s="243"/>
      <c r="G51" s="244"/>
      <c r="H51" s="244"/>
      <c r="I51" s="244"/>
      <c r="J51" s="246"/>
      <c r="K51" s="241"/>
      <c r="L51" s="241"/>
      <c r="M51" s="248"/>
      <c r="N51" s="241"/>
      <c r="O51" s="241"/>
      <c r="P51" s="241"/>
      <c r="Q51" s="241"/>
      <c r="X51" s="241"/>
      <c r="Y51" s="241"/>
      <c r="Z51" s="241"/>
      <c r="AA51" s="248"/>
      <c r="AB51" s="241"/>
      <c r="AC51" s="241"/>
      <c r="AD51" s="241"/>
      <c r="AF51" s="241"/>
      <c r="AG51" s="241"/>
      <c r="AH51" s="241"/>
      <c r="AJ51" s="241"/>
      <c r="AK51" s="241"/>
      <c r="AL51" s="241"/>
      <c r="AM51" s="249">
        <f>(AK51-AL51)*1.55/'Snelle prijsberekening '!B$6</f>
        <v>0</v>
      </c>
      <c r="AO51" s="241"/>
    </row>
    <row r="52" spans="1:41" s="247" customFormat="1">
      <c r="A52" s="240"/>
      <c r="B52" s="240"/>
      <c r="C52" s="241"/>
      <c r="D52" s="241"/>
      <c r="E52" s="243"/>
      <c r="F52" s="243"/>
      <c r="G52" s="244"/>
      <c r="H52" s="244"/>
      <c r="I52" s="244"/>
      <c r="J52" s="246"/>
      <c r="K52" s="241"/>
      <c r="L52" s="241"/>
      <c r="M52" s="248"/>
      <c r="N52" s="241"/>
      <c r="O52" s="241"/>
      <c r="P52" s="241"/>
      <c r="Q52" s="241"/>
      <c r="X52" s="241"/>
      <c r="Y52" s="241"/>
      <c r="Z52" s="241"/>
      <c r="AA52" s="248"/>
      <c r="AB52" s="241"/>
      <c r="AC52" s="241"/>
      <c r="AD52" s="241"/>
      <c r="AF52" s="241"/>
      <c r="AG52" s="241"/>
      <c r="AH52" s="241"/>
      <c r="AJ52" s="241"/>
      <c r="AK52" s="241"/>
      <c r="AL52" s="241"/>
      <c r="AM52" s="249">
        <f>(AK52-AL52)*1.55/'Snelle prijsberekening '!B$6</f>
        <v>0</v>
      </c>
      <c r="AO52" s="241"/>
    </row>
    <row r="53" spans="1:41" s="247" customFormat="1">
      <c r="A53" s="240"/>
      <c r="B53" s="240"/>
      <c r="C53" s="241"/>
      <c r="D53" s="241"/>
      <c r="E53" s="243"/>
      <c r="F53" s="243"/>
      <c r="G53" s="244"/>
      <c r="H53" s="244"/>
      <c r="I53" s="244"/>
      <c r="J53" s="246"/>
      <c r="K53" s="241"/>
      <c r="L53" s="241"/>
      <c r="M53" s="248"/>
      <c r="N53" s="241"/>
      <c r="O53" s="241"/>
      <c r="P53" s="241"/>
      <c r="Q53" s="241"/>
      <c r="X53" s="241"/>
      <c r="Y53" s="241"/>
      <c r="Z53" s="241"/>
      <c r="AA53" s="248"/>
      <c r="AB53" s="241"/>
      <c r="AC53" s="241"/>
      <c r="AD53" s="241"/>
      <c r="AF53" s="241"/>
      <c r="AG53" s="241"/>
      <c r="AH53" s="241"/>
      <c r="AJ53" s="241"/>
      <c r="AK53" s="241"/>
      <c r="AL53" s="241"/>
      <c r="AM53" s="249">
        <f>(AK53-AL53)*1.55/'Snelle prijsberekening '!B$6</f>
        <v>0</v>
      </c>
      <c r="AO53" s="241"/>
    </row>
    <row r="54" spans="1:41" s="247" customFormat="1">
      <c r="A54" s="240"/>
      <c r="B54" s="240"/>
      <c r="C54" s="241"/>
      <c r="D54" s="241"/>
      <c r="E54" s="243"/>
      <c r="F54" s="243"/>
      <c r="G54" s="244"/>
      <c r="H54" s="244"/>
      <c r="I54" s="244"/>
      <c r="J54" s="246"/>
      <c r="K54" s="241"/>
      <c r="L54" s="241"/>
      <c r="M54" s="248"/>
      <c r="N54" s="241"/>
      <c r="O54" s="241"/>
      <c r="P54" s="241"/>
      <c r="Q54" s="241"/>
      <c r="X54" s="241"/>
      <c r="Y54" s="241"/>
      <c r="Z54" s="241"/>
      <c r="AA54" s="248"/>
      <c r="AB54" s="241"/>
      <c r="AC54" s="241"/>
      <c r="AD54" s="241"/>
      <c r="AF54" s="241"/>
      <c r="AG54" s="241"/>
      <c r="AH54" s="241"/>
      <c r="AJ54" s="241"/>
      <c r="AK54" s="241"/>
      <c r="AL54" s="241"/>
      <c r="AM54" s="249">
        <f>(AK54-AL54)*1.55/'Snelle prijsberekening '!B$6</f>
        <v>0</v>
      </c>
      <c r="AO54" s="2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B3C9D-DBFA-4C81-804D-C3C2AD53A0D3}">
  <sheetPr>
    <tabColor theme="5" tint="0.39997558519241921"/>
  </sheetPr>
  <dimension ref="A1:AO42"/>
  <sheetViews>
    <sheetView topLeftCell="M1" zoomScale="82" zoomScaleNormal="82" workbookViewId="0">
      <selection activeCell="U4" sqref="U4"/>
    </sheetView>
  </sheetViews>
  <sheetFormatPr defaultColWidth="10.5703125" defaultRowHeight="15"/>
  <cols>
    <col min="1" max="1" width="23.42578125" style="240" customWidth="1"/>
    <col min="2" max="2" width="16.42578125" style="240" customWidth="1"/>
    <col min="3" max="4" width="18.85546875" style="241" customWidth="1"/>
    <col min="5" max="5" width="14.5703125" style="243" customWidth="1"/>
    <col min="6" max="6" width="12.140625" style="243" customWidth="1"/>
    <col min="7" max="7" width="15.7109375" style="243" customWidth="1"/>
    <col min="8" max="9" width="11.42578125" style="243" customWidth="1"/>
    <col min="10" max="10" width="16.7109375" style="255" customWidth="1"/>
    <col min="11" max="11" width="16" style="241" customWidth="1"/>
    <col min="12" max="12" width="15.5703125" style="241" customWidth="1"/>
    <col min="13" max="13" width="26.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520"/>
      <c r="B1" s="520" t="s">
        <v>292</v>
      </c>
      <c r="C1" s="521"/>
      <c r="D1" s="521"/>
      <c r="E1" s="521"/>
      <c r="F1" s="521"/>
      <c r="G1" s="521"/>
      <c r="H1" s="522"/>
      <c r="I1" s="522"/>
      <c r="K1" s="523" t="s">
        <v>295</v>
      </c>
      <c r="L1" s="524"/>
      <c r="M1" s="257"/>
      <c r="N1" s="525" t="s">
        <v>302</v>
      </c>
      <c r="O1" s="526"/>
      <c r="P1" s="237"/>
      <c r="Q1" s="237"/>
      <c r="R1" s="238"/>
      <c r="S1" s="542"/>
      <c r="T1" s="542"/>
      <c r="U1" s="542"/>
      <c r="V1" s="542"/>
      <c r="W1" s="542"/>
      <c r="X1" s="527" t="s">
        <v>310</v>
      </c>
      <c r="Y1" s="528"/>
      <c r="Z1" s="529"/>
      <c r="AA1" s="258"/>
      <c r="AB1" s="530" t="s">
        <v>308</v>
      </c>
      <c r="AC1" s="531"/>
      <c r="AD1" s="532"/>
      <c r="AE1" s="259"/>
      <c r="AF1" s="533" t="s">
        <v>286</v>
      </c>
      <c r="AG1" s="534"/>
      <c r="AH1" s="535"/>
      <c r="AI1" s="259"/>
      <c r="AJ1" s="517" t="s">
        <v>300</v>
      </c>
      <c r="AK1" s="518"/>
      <c r="AL1" s="518"/>
      <c r="AM1" s="519"/>
      <c r="AN1" s="239"/>
      <c r="AO1" s="260" t="s">
        <v>307</v>
      </c>
    </row>
    <row r="2" spans="1:41" s="270" customFormat="1" ht="131.1" customHeight="1">
      <c r="A2" s="368" t="s">
        <v>9</v>
      </c>
      <c r="B2" s="261" t="s">
        <v>290</v>
      </c>
      <c r="C2" s="261" t="s">
        <v>963</v>
      </c>
      <c r="D2" s="261" t="s">
        <v>964</v>
      </c>
      <c r="E2" s="261" t="s">
        <v>118</v>
      </c>
      <c r="F2" s="261" t="s">
        <v>117</v>
      </c>
      <c r="G2" s="261" t="s">
        <v>311</v>
      </c>
      <c r="H2" s="261" t="s">
        <v>312</v>
      </c>
      <c r="I2" s="261"/>
      <c r="J2" s="261" t="s">
        <v>965</v>
      </c>
      <c r="K2" s="262" t="s">
        <v>966</v>
      </c>
      <c r="L2" s="262" t="s">
        <v>967</v>
      </c>
      <c r="M2" s="261"/>
      <c r="N2" s="421" t="s">
        <v>968</v>
      </c>
      <c r="O2" s="420" t="s">
        <v>587</v>
      </c>
      <c r="P2" s="420" t="s">
        <v>588</v>
      </c>
      <c r="Q2" s="421" t="s">
        <v>589</v>
      </c>
      <c r="R2" s="263" t="s">
        <v>969</v>
      </c>
      <c r="S2" s="263"/>
      <c r="T2" s="263"/>
      <c r="U2" s="263"/>
      <c r="V2" s="263"/>
      <c r="W2" s="263"/>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970</v>
      </c>
      <c r="E3" s="242">
        <f>'Snelle prijsberekening '!B$6</f>
        <v>2</v>
      </c>
      <c r="F3" s="243">
        <v>1</v>
      </c>
      <c r="G3" s="244">
        <v>60</v>
      </c>
      <c r="H3" s="245">
        <f t="shared" ref="H3:H31" si="0">G3*F3</f>
        <v>60</v>
      </c>
      <c r="I3" s="246"/>
      <c r="J3" s="244"/>
      <c r="K3" s="241" t="s">
        <v>656</v>
      </c>
      <c r="L3" s="241" t="s">
        <v>602</v>
      </c>
      <c r="M3" s="241"/>
      <c r="N3" s="423" t="s">
        <v>977</v>
      </c>
      <c r="O3" s="540" t="s">
        <v>58</v>
      </c>
      <c r="P3" s="419" t="s">
        <v>979</v>
      </c>
      <c r="Q3" s="422" t="s">
        <v>978</v>
      </c>
      <c r="R3" s="496"/>
      <c r="S3" s="496"/>
      <c r="T3" s="496"/>
      <c r="U3" s="496"/>
      <c r="V3" s="496"/>
      <c r="W3" s="496"/>
      <c r="X3" s="249">
        <v>119</v>
      </c>
      <c r="Y3" s="497"/>
      <c r="Z3" s="250">
        <f>X3-H3</f>
        <v>59</v>
      </c>
      <c r="AA3" s="241"/>
      <c r="AB3" s="249">
        <v>110</v>
      </c>
      <c r="AD3" s="250">
        <f>AB3-H3</f>
        <v>50</v>
      </c>
      <c r="AF3" s="249"/>
      <c r="AH3" s="250">
        <f>AF3-H3</f>
        <v>-60</v>
      </c>
      <c r="AK3" s="249">
        <f t="shared" ref="AK3" si="1">AF3</f>
        <v>0</v>
      </c>
      <c r="AL3" s="252"/>
      <c r="AM3" s="249">
        <f>(AK3-AL3)*1.55/'Snelle prijsberekening '!B$6</f>
        <v>0</v>
      </c>
    </row>
    <row r="4" spans="1:41" ht="45" customHeight="1">
      <c r="A4" s="369"/>
      <c r="C4" s="494"/>
      <c r="D4" s="494"/>
      <c r="E4" s="242">
        <f>'Snelle prijsberekening '!B$6</f>
        <v>2</v>
      </c>
      <c r="F4" s="243">
        <v>1</v>
      </c>
      <c r="G4" s="244">
        <v>60</v>
      </c>
      <c r="H4" s="245">
        <f t="shared" si="0"/>
        <v>60</v>
      </c>
      <c r="I4" s="246"/>
      <c r="J4" s="244"/>
      <c r="K4" s="241" t="s">
        <v>656</v>
      </c>
      <c r="L4" s="241" t="s">
        <v>982</v>
      </c>
      <c r="M4" s="241"/>
      <c r="N4" s="424" t="s">
        <v>980</v>
      </c>
      <c r="O4" s="540" t="s">
        <v>58</v>
      </c>
      <c r="P4" s="419" t="s">
        <v>983</v>
      </c>
      <c r="Q4" s="422" t="s">
        <v>981</v>
      </c>
      <c r="R4" s="496"/>
      <c r="S4" s="496"/>
      <c r="T4" s="496"/>
      <c r="U4" s="496"/>
      <c r="V4" s="496"/>
      <c r="W4" s="496"/>
      <c r="X4" s="249"/>
      <c r="Y4" s="497"/>
      <c r="Z4" s="250">
        <f>X4-H4</f>
        <v>-60</v>
      </c>
      <c r="AA4" s="241"/>
      <c r="AB4" s="249"/>
      <c r="AD4" s="250">
        <f>AB4-H4</f>
        <v>-60</v>
      </c>
      <c r="AF4" s="249"/>
      <c r="AH4" s="250">
        <f>AF4-H4</f>
        <v>-60</v>
      </c>
      <c r="AK4" s="249"/>
      <c r="AL4" s="252"/>
      <c r="AM4" s="249">
        <f>(AK4-AL4)*1.55/'Snelle prijsberekening '!B$6</f>
        <v>0</v>
      </c>
    </row>
    <row r="5" spans="1:41" ht="57.95" customHeight="1">
      <c r="A5" s="369"/>
      <c r="C5" s="243"/>
      <c r="D5" s="243"/>
      <c r="E5" s="242">
        <f>'Snelle prijsberekening '!B$6</f>
        <v>2</v>
      </c>
      <c r="F5" s="243">
        <v>1</v>
      </c>
      <c r="G5" s="244">
        <v>60</v>
      </c>
      <c r="H5" s="245">
        <f t="shared" si="0"/>
        <v>60</v>
      </c>
      <c r="I5" s="246"/>
      <c r="J5" s="244"/>
      <c r="K5" s="241" t="s">
        <v>605</v>
      </c>
      <c r="L5" s="241" t="s">
        <v>643</v>
      </c>
      <c r="M5" s="241"/>
      <c r="N5" s="423" t="s">
        <v>984</v>
      </c>
      <c r="O5" s="540" t="s">
        <v>58</v>
      </c>
      <c r="P5" s="419" t="s">
        <v>986</v>
      </c>
      <c r="Q5" s="422" t="s">
        <v>985</v>
      </c>
      <c r="R5" s="496"/>
      <c r="S5" s="496"/>
      <c r="T5" s="496"/>
      <c r="U5" s="496"/>
      <c r="V5" s="496"/>
      <c r="W5" s="496"/>
      <c r="X5" s="249"/>
      <c r="Y5" s="497"/>
      <c r="Z5" s="250">
        <f>X5-H5</f>
        <v>-60</v>
      </c>
      <c r="AA5" s="241"/>
      <c r="AB5" s="249"/>
      <c r="AD5" s="250">
        <f>AB5-H5</f>
        <v>-60</v>
      </c>
      <c r="AF5" s="249"/>
      <c r="AH5" s="250">
        <f>AF5-H5</f>
        <v>-60</v>
      </c>
      <c r="AK5" s="249"/>
      <c r="AL5" s="252"/>
      <c r="AM5" s="249">
        <f>(AK5-AL5)*1.55/'Snelle prijsberekening '!B$6</f>
        <v>0</v>
      </c>
    </row>
    <row r="6" spans="1:41" ht="57.95" customHeight="1">
      <c r="A6" s="369"/>
      <c r="C6" s="243"/>
      <c r="D6" s="243"/>
      <c r="E6" s="242">
        <f>'Snelle prijsberekening '!B$6</f>
        <v>2</v>
      </c>
      <c r="F6" s="243">
        <v>1</v>
      </c>
      <c r="G6" s="244">
        <v>60</v>
      </c>
      <c r="H6" s="245">
        <f t="shared" ref="H6" si="2">G6*F6</f>
        <v>60</v>
      </c>
      <c r="I6" s="246"/>
      <c r="J6" s="244"/>
      <c r="K6" s="241" t="s">
        <v>605</v>
      </c>
      <c r="L6" s="241" t="s">
        <v>599</v>
      </c>
      <c r="M6" s="241"/>
      <c r="N6" s="423" t="s">
        <v>999</v>
      </c>
      <c r="O6" s="540" t="s">
        <v>58</v>
      </c>
      <c r="P6" s="419" t="s">
        <v>1001</v>
      </c>
      <c r="Q6" s="422" t="s">
        <v>1000</v>
      </c>
      <c r="R6" s="496"/>
      <c r="S6" s="496"/>
      <c r="T6" s="496"/>
      <c r="U6" s="496"/>
      <c r="V6" s="496"/>
      <c r="W6" s="496"/>
      <c r="X6" s="249"/>
      <c r="Y6" s="497"/>
      <c r="Z6" s="250"/>
      <c r="AA6" s="241"/>
      <c r="AB6" s="249"/>
      <c r="AD6" s="250"/>
      <c r="AF6" s="249"/>
      <c r="AH6" s="250"/>
      <c r="AK6" s="249"/>
      <c r="AL6" s="252"/>
      <c r="AM6" s="249"/>
    </row>
    <row r="7" spans="1:41" ht="57.95" customHeight="1">
      <c r="A7" s="369"/>
      <c r="C7" s="243"/>
      <c r="D7" s="243"/>
      <c r="E7" s="242">
        <f>'Snelle prijsberekening '!B$6</f>
        <v>2</v>
      </c>
      <c r="F7" s="243">
        <v>1</v>
      </c>
      <c r="G7" s="244">
        <v>60</v>
      </c>
      <c r="H7" s="245">
        <f t="shared" si="0"/>
        <v>60</v>
      </c>
      <c r="I7" s="246"/>
      <c r="J7" s="244"/>
      <c r="K7" s="241" t="s">
        <v>605</v>
      </c>
      <c r="L7" s="241" t="s">
        <v>643</v>
      </c>
      <c r="M7" s="241"/>
      <c r="N7" s="423" t="s">
        <v>987</v>
      </c>
      <c r="O7" s="540" t="s">
        <v>58</v>
      </c>
      <c r="P7" s="419" t="s">
        <v>989</v>
      </c>
      <c r="Q7" s="422" t="s">
        <v>988</v>
      </c>
      <c r="R7" s="496"/>
      <c r="S7" s="496"/>
      <c r="T7" s="496"/>
      <c r="U7" s="496"/>
      <c r="V7" s="496"/>
      <c r="W7" s="496"/>
      <c r="X7" s="249"/>
      <c r="Y7" s="497"/>
      <c r="Z7" s="250"/>
      <c r="AA7" s="241"/>
      <c r="AB7" s="249"/>
      <c r="AD7" s="250"/>
      <c r="AF7" s="249"/>
      <c r="AH7" s="250"/>
      <c r="AK7" s="249"/>
      <c r="AL7" s="252"/>
      <c r="AM7" s="249"/>
    </row>
    <row r="8" spans="1:41" ht="57.95" customHeight="1">
      <c r="A8" s="369"/>
      <c r="C8" s="243"/>
      <c r="D8" s="243"/>
      <c r="E8" s="242">
        <f>'Snelle prijsberekening '!B$6</f>
        <v>2</v>
      </c>
      <c r="F8" s="243">
        <v>1</v>
      </c>
      <c r="G8" s="244">
        <v>60</v>
      </c>
      <c r="H8" s="245">
        <f t="shared" si="0"/>
        <v>60</v>
      </c>
      <c r="I8" s="246"/>
      <c r="J8" s="244"/>
      <c r="K8" s="241" t="s">
        <v>605</v>
      </c>
      <c r="L8" s="241" t="s">
        <v>653</v>
      </c>
      <c r="M8" s="241"/>
      <c r="N8" s="423" t="s">
        <v>976</v>
      </c>
      <c r="O8" s="540" t="s">
        <v>58</v>
      </c>
      <c r="P8" s="419" t="s">
        <v>991</v>
      </c>
      <c r="Q8" s="422" t="s">
        <v>990</v>
      </c>
      <c r="R8" s="496"/>
      <c r="S8" s="496"/>
      <c r="T8" s="496"/>
      <c r="U8" s="496"/>
      <c r="V8" s="496"/>
      <c r="W8" s="496"/>
      <c r="X8" s="249"/>
      <c r="Y8" s="497"/>
      <c r="Z8" s="250">
        <f t="shared" ref="Z8:Z14" si="3">X8-H8</f>
        <v>-60</v>
      </c>
      <c r="AA8" s="241"/>
      <c r="AB8" s="249"/>
      <c r="AD8" s="250">
        <f t="shared" ref="AD8:AD14" si="4">AB8-H8</f>
        <v>-60</v>
      </c>
      <c r="AF8" s="249"/>
      <c r="AH8" s="250">
        <f t="shared" ref="AH8:AH14" si="5">AF8-H8</f>
        <v>-60</v>
      </c>
      <c r="AK8" s="249"/>
      <c r="AL8" s="252"/>
      <c r="AM8" s="249">
        <f>(AK8-AL8)*1.55/'Snelle prijsberekening '!B$6</f>
        <v>0</v>
      </c>
    </row>
    <row r="9" spans="1:41" ht="57.95" customHeight="1">
      <c r="A9" s="369"/>
      <c r="C9" s="243"/>
      <c r="D9" s="243"/>
      <c r="E9" s="242">
        <f>'Snelle prijsberekening '!B$6</f>
        <v>2</v>
      </c>
      <c r="F9" s="243">
        <v>1</v>
      </c>
      <c r="G9" s="244">
        <v>60</v>
      </c>
      <c r="H9" s="245">
        <f t="shared" si="0"/>
        <v>60</v>
      </c>
      <c r="I9" s="246"/>
      <c r="J9" s="244"/>
      <c r="K9" s="241" t="s">
        <v>994</v>
      </c>
      <c r="L9" s="241" t="s">
        <v>599</v>
      </c>
      <c r="M9" s="241"/>
      <c r="N9" s="424" t="s">
        <v>992</v>
      </c>
      <c r="O9" s="540" t="s">
        <v>58</v>
      </c>
      <c r="P9" s="419" t="s">
        <v>995</v>
      </c>
      <c r="Q9" s="422" t="s">
        <v>993</v>
      </c>
      <c r="R9" s="496"/>
      <c r="S9" s="496"/>
      <c r="T9" s="496"/>
      <c r="U9" s="496"/>
      <c r="V9" s="496"/>
      <c r="W9" s="496"/>
      <c r="X9" s="249"/>
      <c r="Y9" s="497"/>
      <c r="Z9" s="250">
        <f t="shared" si="3"/>
        <v>-60</v>
      </c>
      <c r="AA9" s="241"/>
      <c r="AB9" s="249"/>
      <c r="AD9" s="250">
        <f t="shared" si="4"/>
        <v>-60</v>
      </c>
      <c r="AF9" s="249"/>
      <c r="AH9" s="250">
        <f t="shared" si="5"/>
        <v>-60</v>
      </c>
      <c r="AK9" s="249"/>
      <c r="AL9" s="252"/>
      <c r="AM9" s="249">
        <f>(AK9-AL9)*1.55/'Snelle prijsberekening '!B$6</f>
        <v>0</v>
      </c>
    </row>
    <row r="10" spans="1:41" ht="57.95" customHeight="1" thickBot="1">
      <c r="A10" s="438"/>
      <c r="B10" s="439"/>
      <c r="C10" s="440"/>
      <c r="D10" s="440"/>
      <c r="E10" s="441">
        <f>'Snelle prijsberekening '!B$6</f>
        <v>2</v>
      </c>
      <c r="F10" s="440">
        <v>1</v>
      </c>
      <c r="G10" s="442">
        <v>60</v>
      </c>
      <c r="H10" s="443">
        <f t="shared" si="0"/>
        <v>60</v>
      </c>
      <c r="I10" s="537"/>
      <c r="J10" s="442"/>
      <c r="K10" s="444" t="s">
        <v>656</v>
      </c>
      <c r="L10" s="444" t="s">
        <v>602</v>
      </c>
      <c r="M10" s="444"/>
      <c r="N10" s="447" t="s">
        <v>996</v>
      </c>
      <c r="O10" s="541" t="s">
        <v>58</v>
      </c>
      <c r="P10" s="448" t="s">
        <v>998</v>
      </c>
      <c r="Q10" s="449" t="s">
        <v>997</v>
      </c>
      <c r="R10" s="496"/>
      <c r="S10" s="496"/>
      <c r="T10" s="496"/>
      <c r="U10" s="496"/>
      <c r="V10" s="496"/>
      <c r="W10" s="496"/>
      <c r="X10" s="249"/>
      <c r="Y10" s="497"/>
      <c r="Z10" s="250">
        <f t="shared" si="3"/>
        <v>-60</v>
      </c>
      <c r="AA10" s="241"/>
      <c r="AB10" s="249"/>
      <c r="AD10" s="250">
        <f t="shared" si="4"/>
        <v>-60</v>
      </c>
      <c r="AF10" s="249"/>
      <c r="AH10" s="250">
        <f t="shared" si="5"/>
        <v>-60</v>
      </c>
      <c r="AK10" s="249"/>
      <c r="AL10" s="252"/>
      <c r="AM10" s="249">
        <f>(AK10-AL10)*1.55/'Snelle prijsberekening '!B$6</f>
        <v>0</v>
      </c>
    </row>
    <row r="11" spans="1:41" ht="48.75" customHeight="1">
      <c r="A11" s="426"/>
      <c r="B11" s="428" t="s">
        <v>971</v>
      </c>
      <c r="D11" s="543"/>
      <c r="E11" s="429">
        <f>'Snelle prijsberekening '!B$6</f>
        <v>2</v>
      </c>
      <c r="F11" s="430">
        <v>1</v>
      </c>
      <c r="G11" s="431">
        <v>85</v>
      </c>
      <c r="H11" s="432">
        <f t="shared" si="0"/>
        <v>85</v>
      </c>
      <c r="I11" s="538"/>
      <c r="J11" s="431"/>
      <c r="K11" s="433" t="s">
        <v>618</v>
      </c>
      <c r="L11" s="433" t="s">
        <v>616</v>
      </c>
      <c r="M11" s="433"/>
      <c r="N11" s="424" t="s">
        <v>1002</v>
      </c>
      <c r="O11" s="545" t="s">
        <v>58</v>
      </c>
      <c r="P11" s="436" t="s">
        <v>1004</v>
      </c>
      <c r="Q11" s="437" t="s">
        <v>1003</v>
      </c>
      <c r="X11" s="249"/>
      <c r="Y11" s="497"/>
      <c r="Z11" s="250">
        <f t="shared" si="3"/>
        <v>-85</v>
      </c>
      <c r="AA11" s="241"/>
      <c r="AB11" s="249"/>
      <c r="AD11" s="250">
        <f t="shared" si="4"/>
        <v>-85</v>
      </c>
      <c r="AF11" s="249"/>
      <c r="AH11" s="250">
        <f t="shared" si="5"/>
        <v>-85</v>
      </c>
      <c r="AK11" s="249">
        <f t="shared" ref="AK11" si="6">AF11</f>
        <v>0</v>
      </c>
      <c r="AL11" s="252"/>
      <c r="AM11" s="249">
        <f>(AK11-AL11)*1.55/'Snelle prijsberekening '!B$6</f>
        <v>0</v>
      </c>
    </row>
    <row r="12" spans="1:41" ht="45" customHeight="1">
      <c r="A12" s="369"/>
      <c r="C12" s="494"/>
      <c r="D12" s="494"/>
      <c r="E12" s="242">
        <f>'Snelle prijsberekening '!B$6</f>
        <v>2</v>
      </c>
      <c r="F12" s="243">
        <v>1</v>
      </c>
      <c r="G12" s="431">
        <v>85</v>
      </c>
      <c r="H12" s="245">
        <f t="shared" si="0"/>
        <v>85</v>
      </c>
      <c r="I12" s="246"/>
      <c r="J12" s="244"/>
      <c r="K12" s="433" t="s">
        <v>844</v>
      </c>
      <c r="L12" s="433" t="s">
        <v>625</v>
      </c>
      <c r="M12" s="241"/>
      <c r="N12" s="423" t="s">
        <v>1005</v>
      </c>
      <c r="O12" s="545" t="s">
        <v>58</v>
      </c>
      <c r="P12" s="419" t="s">
        <v>1007</v>
      </c>
      <c r="Q12" s="422" t="s">
        <v>1006</v>
      </c>
      <c r="X12" s="249"/>
      <c r="Y12" s="497"/>
      <c r="Z12" s="250">
        <f t="shared" si="3"/>
        <v>-85</v>
      </c>
      <c r="AA12" s="241"/>
      <c r="AB12" s="249"/>
      <c r="AD12" s="250">
        <f t="shared" si="4"/>
        <v>-85</v>
      </c>
      <c r="AF12" s="249"/>
      <c r="AH12" s="250">
        <f t="shared" si="5"/>
        <v>-85</v>
      </c>
      <c r="AK12" s="249"/>
      <c r="AL12" s="252"/>
      <c r="AM12" s="249">
        <f>(AK12-AL12)*1.55/'Snelle prijsberekening '!B$6</f>
        <v>0</v>
      </c>
    </row>
    <row r="13" spans="1:41" ht="45" customHeight="1">
      <c r="A13" s="369"/>
      <c r="C13" s="494"/>
      <c r="D13" s="494"/>
      <c r="E13" s="242">
        <f>'Snelle prijsberekening '!B$6</f>
        <v>2</v>
      </c>
      <c r="F13" s="243">
        <v>1</v>
      </c>
      <c r="G13" s="431">
        <v>85</v>
      </c>
      <c r="H13" s="245">
        <f t="shared" ref="H13" si="7">G13*F13</f>
        <v>85</v>
      </c>
      <c r="I13" s="246"/>
      <c r="J13" s="244"/>
      <c r="K13" s="433" t="s">
        <v>844</v>
      </c>
      <c r="L13" s="433" t="s">
        <v>625</v>
      </c>
      <c r="M13" s="241"/>
      <c r="N13" s="423" t="s">
        <v>1017</v>
      </c>
      <c r="O13" s="545" t="s">
        <v>58</v>
      </c>
      <c r="P13" s="419" t="s">
        <v>1019</v>
      </c>
      <c r="Q13" s="422" t="s">
        <v>1018</v>
      </c>
      <c r="X13" s="249"/>
      <c r="Y13" s="497"/>
      <c r="Z13" s="250"/>
      <c r="AA13" s="241"/>
      <c r="AB13" s="249"/>
      <c r="AD13" s="250"/>
      <c r="AF13" s="249"/>
      <c r="AH13" s="250"/>
      <c r="AK13" s="249"/>
      <c r="AL13" s="252"/>
      <c r="AM13" s="249"/>
    </row>
    <row r="14" spans="1:41" ht="57.95" customHeight="1">
      <c r="A14" s="369"/>
      <c r="C14" s="243"/>
      <c r="D14" s="243"/>
      <c r="E14" s="242">
        <f>'Snelle prijsberekening '!B$6</f>
        <v>2</v>
      </c>
      <c r="F14" s="243">
        <v>1</v>
      </c>
      <c r="G14" s="431">
        <v>85</v>
      </c>
      <c r="H14" s="245">
        <f t="shared" si="0"/>
        <v>85</v>
      </c>
      <c r="I14" s="246"/>
      <c r="J14" s="244"/>
      <c r="K14" s="433" t="s">
        <v>618</v>
      </c>
      <c r="L14" s="433" t="s">
        <v>625</v>
      </c>
      <c r="M14" s="241"/>
      <c r="N14" s="423" t="s">
        <v>1008</v>
      </c>
      <c r="O14" s="545" t="s">
        <v>58</v>
      </c>
      <c r="P14" s="419" t="s">
        <v>1010</v>
      </c>
      <c r="Q14" s="422" t="s">
        <v>1009</v>
      </c>
      <c r="X14" s="249"/>
      <c r="Y14" s="497"/>
      <c r="Z14" s="250">
        <f t="shared" si="3"/>
        <v>-85</v>
      </c>
      <c r="AA14" s="241"/>
      <c r="AB14" s="249"/>
      <c r="AD14" s="250">
        <f t="shared" si="4"/>
        <v>-85</v>
      </c>
      <c r="AF14" s="249"/>
      <c r="AH14" s="250">
        <f t="shared" si="5"/>
        <v>-85</v>
      </c>
      <c r="AK14" s="249"/>
      <c r="AL14" s="252"/>
      <c r="AM14" s="249">
        <f>(AK14-AL14)*1.55/'Snelle prijsberekening '!B$6</f>
        <v>0</v>
      </c>
    </row>
    <row r="15" spans="1:41" ht="57.95" customHeight="1">
      <c r="A15" s="369"/>
      <c r="C15" s="243"/>
      <c r="D15" s="243"/>
      <c r="E15" s="242">
        <f>'Snelle prijsberekening '!B$6</f>
        <v>2</v>
      </c>
      <c r="F15" s="243">
        <v>1</v>
      </c>
      <c r="G15" s="431">
        <v>85</v>
      </c>
      <c r="H15" s="245">
        <f t="shared" ref="H15:H16" si="8">G15*F15</f>
        <v>85</v>
      </c>
      <c r="I15" s="246"/>
      <c r="J15" s="244"/>
      <c r="K15" s="433" t="s">
        <v>618</v>
      </c>
      <c r="L15" s="433" t="s">
        <v>616</v>
      </c>
      <c r="M15" s="241"/>
      <c r="N15" s="435" t="s">
        <v>1020</v>
      </c>
      <c r="O15" s="545" t="s">
        <v>58</v>
      </c>
      <c r="P15" s="419" t="s">
        <v>1021</v>
      </c>
      <c r="Q15" s="422" t="s">
        <v>1022</v>
      </c>
      <c r="X15" s="249"/>
      <c r="Y15" s="497"/>
      <c r="Z15" s="250"/>
      <c r="AA15" s="241"/>
      <c r="AB15" s="249"/>
      <c r="AD15" s="250"/>
      <c r="AF15" s="249"/>
      <c r="AH15" s="250"/>
      <c r="AK15" s="249"/>
      <c r="AL15" s="252"/>
      <c r="AM15" s="249"/>
    </row>
    <row r="16" spans="1:41" ht="57.95" customHeight="1">
      <c r="A16" s="369"/>
      <c r="C16" s="243"/>
      <c r="D16" s="243"/>
      <c r="E16" s="242">
        <f>'Snelle prijsberekening '!B$6</f>
        <v>2</v>
      </c>
      <c r="F16" s="243">
        <v>1</v>
      </c>
      <c r="G16" s="431">
        <v>85</v>
      </c>
      <c r="H16" s="245">
        <f t="shared" si="8"/>
        <v>85</v>
      </c>
      <c r="I16" s="246"/>
      <c r="J16" s="244"/>
      <c r="K16" s="433" t="s">
        <v>665</v>
      </c>
      <c r="L16" s="433" t="s">
        <v>613</v>
      </c>
      <c r="M16" s="241"/>
      <c r="N16" s="435" t="s">
        <v>901</v>
      </c>
      <c r="O16" s="545" t="s">
        <v>58</v>
      </c>
      <c r="P16" s="419" t="s">
        <v>1024</v>
      </c>
      <c r="Q16" s="422" t="s">
        <v>1023</v>
      </c>
      <c r="X16" s="249"/>
      <c r="Y16" s="497"/>
      <c r="Z16" s="250"/>
      <c r="AA16" s="241"/>
      <c r="AB16" s="249"/>
      <c r="AD16" s="250"/>
      <c r="AF16" s="249"/>
      <c r="AH16" s="250"/>
      <c r="AK16" s="249"/>
      <c r="AL16" s="252"/>
      <c r="AM16" s="249"/>
    </row>
    <row r="17" spans="1:41" ht="57.95" customHeight="1">
      <c r="A17" s="369"/>
      <c r="C17" s="243"/>
      <c r="D17" s="243"/>
      <c r="E17" s="242">
        <f>'Snelle prijsberekening '!B$6</f>
        <v>2</v>
      </c>
      <c r="F17" s="243">
        <v>1</v>
      </c>
      <c r="G17" s="431">
        <v>85</v>
      </c>
      <c r="H17" s="245">
        <f t="shared" si="0"/>
        <v>85</v>
      </c>
      <c r="I17" s="246"/>
      <c r="J17" s="244"/>
      <c r="K17" s="433" t="s">
        <v>618</v>
      </c>
      <c r="L17" s="433" t="s">
        <v>625</v>
      </c>
      <c r="M17" s="241"/>
      <c r="N17" s="435" t="s">
        <v>1011</v>
      </c>
      <c r="O17" s="545" t="s">
        <v>58</v>
      </c>
      <c r="P17" s="419" t="s">
        <v>1015</v>
      </c>
      <c r="Q17" s="422" t="s">
        <v>1012</v>
      </c>
      <c r="X17" s="249"/>
      <c r="Y17" s="497"/>
      <c r="Z17" s="250"/>
      <c r="AA17" s="241"/>
      <c r="AB17" s="249"/>
      <c r="AD17" s="250"/>
      <c r="AF17" s="249"/>
      <c r="AH17" s="250"/>
      <c r="AK17" s="249"/>
      <c r="AL17" s="252"/>
      <c r="AM17" s="249"/>
    </row>
    <row r="18" spans="1:41" s="439" customFormat="1" ht="57.95" customHeight="1" thickBot="1">
      <c r="A18" s="438"/>
      <c r="C18" s="440"/>
      <c r="D18" s="440"/>
      <c r="E18" s="441">
        <f>'Snelle prijsberekening '!B$6</f>
        <v>2</v>
      </c>
      <c r="F18" s="440">
        <v>1</v>
      </c>
      <c r="G18" s="442">
        <v>85</v>
      </c>
      <c r="H18" s="443">
        <f t="shared" si="0"/>
        <v>85</v>
      </c>
      <c r="I18" s="537"/>
      <c r="J18" s="442"/>
      <c r="K18" s="444" t="s">
        <v>618</v>
      </c>
      <c r="L18" s="444" t="s">
        <v>625</v>
      </c>
      <c r="M18" s="444"/>
      <c r="N18" s="456" t="s">
        <v>1013</v>
      </c>
      <c r="O18" s="546" t="s">
        <v>58</v>
      </c>
      <c r="P18" s="571" t="s">
        <v>1016</v>
      </c>
      <c r="Q18" s="449" t="s">
        <v>1014</v>
      </c>
      <c r="R18" s="445"/>
      <c r="S18" s="445"/>
      <c r="T18" s="445"/>
      <c r="U18" s="445"/>
      <c r="V18" s="445"/>
      <c r="W18" s="445"/>
      <c r="X18" s="562"/>
      <c r="Y18" s="563"/>
      <c r="Z18" s="564"/>
      <c r="AA18" s="444"/>
      <c r="AB18" s="562"/>
      <c r="AC18" s="444"/>
      <c r="AD18" s="564"/>
      <c r="AE18" s="445"/>
      <c r="AF18" s="562"/>
      <c r="AG18" s="444"/>
      <c r="AH18" s="564"/>
      <c r="AI18" s="445"/>
      <c r="AJ18" s="444"/>
      <c r="AK18" s="562"/>
      <c r="AL18" s="565"/>
      <c r="AM18" s="562"/>
      <c r="AN18" s="445"/>
      <c r="AO18" s="444"/>
    </row>
    <row r="19" spans="1:41" s="427" customFormat="1" ht="57.95" customHeight="1">
      <c r="A19" s="426"/>
      <c r="B19" s="491" t="s">
        <v>972</v>
      </c>
      <c r="C19" s="543"/>
      <c r="D19" s="543"/>
      <c r="E19" s="429">
        <f>'Snelle prijsberekening '!B$6</f>
        <v>2</v>
      </c>
      <c r="F19" s="430">
        <v>1</v>
      </c>
      <c r="G19" s="431">
        <v>150</v>
      </c>
      <c r="H19" s="432">
        <f t="shared" si="0"/>
        <v>150</v>
      </c>
      <c r="I19" s="538"/>
      <c r="J19" s="431"/>
      <c r="K19" s="433" t="s">
        <v>637</v>
      </c>
      <c r="L19" s="433" t="s">
        <v>1027</v>
      </c>
      <c r="M19" s="433"/>
      <c r="N19" s="544" t="s">
        <v>1025</v>
      </c>
      <c r="O19" s="557" t="s">
        <v>58</v>
      </c>
      <c r="P19" s="568" t="s">
        <v>1028</v>
      </c>
      <c r="Q19" s="437" t="s">
        <v>1026</v>
      </c>
      <c r="R19" s="558"/>
      <c r="S19" s="558"/>
      <c r="T19" s="558"/>
      <c r="U19" s="558"/>
      <c r="V19" s="558"/>
      <c r="W19" s="558"/>
      <c r="X19" s="559"/>
      <c r="Y19" s="433"/>
      <c r="Z19" s="560">
        <f>X19-H19</f>
        <v>-150</v>
      </c>
      <c r="AA19" s="433"/>
      <c r="AB19" s="559"/>
      <c r="AC19" s="433"/>
      <c r="AD19" s="560">
        <f>AB19-H19</f>
        <v>-150</v>
      </c>
      <c r="AE19" s="434"/>
      <c r="AF19" s="559"/>
      <c r="AG19" s="433"/>
      <c r="AH19" s="560">
        <f>AF19-H19</f>
        <v>-150</v>
      </c>
      <c r="AI19" s="434"/>
      <c r="AJ19" s="433"/>
      <c r="AK19" s="559"/>
      <c r="AL19" s="561"/>
      <c r="AM19" s="559">
        <f>(AK19-AL19)*1.55/'Snelle prijsberekening '!B$6</f>
        <v>0</v>
      </c>
      <c r="AN19" s="434"/>
      <c r="AO19" s="433"/>
    </row>
    <row r="20" spans="1:41" ht="57.95" customHeight="1">
      <c r="A20" s="426"/>
      <c r="B20" s="427"/>
      <c r="C20" s="543"/>
      <c r="D20" s="543"/>
      <c r="E20" s="429">
        <f>'Snelle prijsberekening '!B$6</f>
        <v>2</v>
      </c>
      <c r="F20" s="430">
        <v>1</v>
      </c>
      <c r="G20" s="431">
        <v>100</v>
      </c>
      <c r="H20" s="432">
        <f t="shared" si="0"/>
        <v>100</v>
      </c>
      <c r="I20" s="538"/>
      <c r="J20" s="431"/>
      <c r="K20" s="433" t="s">
        <v>624</v>
      </c>
      <c r="L20" s="433" t="s">
        <v>625</v>
      </c>
      <c r="M20" s="433"/>
      <c r="N20" s="424" t="s">
        <v>1029</v>
      </c>
      <c r="O20" s="547" t="s">
        <v>58</v>
      </c>
      <c r="P20" s="436" t="s">
        <v>1031</v>
      </c>
      <c r="Q20" s="437" t="s">
        <v>1030</v>
      </c>
      <c r="R20" s="496"/>
      <c r="S20" s="496"/>
      <c r="T20" s="496"/>
      <c r="U20" s="496"/>
      <c r="V20" s="496"/>
      <c r="W20" s="496"/>
      <c r="X20" s="249"/>
      <c r="Z20" s="250"/>
      <c r="AA20" s="241"/>
      <c r="AB20" s="249"/>
      <c r="AD20" s="250"/>
      <c r="AF20" s="249"/>
      <c r="AH20" s="250"/>
      <c r="AK20" s="249"/>
      <c r="AL20" s="252"/>
      <c r="AM20" s="249"/>
    </row>
    <row r="21" spans="1:41" s="439" customFormat="1" ht="57.95" customHeight="1" thickBot="1">
      <c r="A21" s="438"/>
      <c r="C21" s="569"/>
      <c r="D21" s="569"/>
      <c r="E21" s="441">
        <f>'Snelle prijsberekening '!B$6</f>
        <v>2</v>
      </c>
      <c r="F21" s="440">
        <v>1</v>
      </c>
      <c r="G21" s="442">
        <v>150</v>
      </c>
      <c r="H21" s="443">
        <f t="shared" si="0"/>
        <v>150</v>
      </c>
      <c r="I21" s="537"/>
      <c r="J21" s="442"/>
      <c r="K21" s="444" t="s">
        <v>1035</v>
      </c>
      <c r="L21" s="444" t="s">
        <v>1034</v>
      </c>
      <c r="M21" s="444"/>
      <c r="N21" s="453" t="s">
        <v>1032</v>
      </c>
      <c r="O21" s="548" t="s">
        <v>58</v>
      </c>
      <c r="P21" s="448" t="s">
        <v>1036</v>
      </c>
      <c r="Q21" s="449" t="s">
        <v>1033</v>
      </c>
      <c r="R21" s="570"/>
      <c r="S21" s="570"/>
      <c r="T21" s="570"/>
      <c r="U21" s="570"/>
      <c r="V21" s="570"/>
      <c r="W21" s="570"/>
      <c r="X21" s="562"/>
      <c r="Y21" s="444"/>
      <c r="Z21" s="564"/>
      <c r="AA21" s="444"/>
      <c r="AB21" s="562"/>
      <c r="AC21" s="444"/>
      <c r="AD21" s="564"/>
      <c r="AE21" s="445"/>
      <c r="AF21" s="562"/>
      <c r="AG21" s="444"/>
      <c r="AH21" s="564"/>
      <c r="AI21" s="445"/>
      <c r="AJ21" s="444"/>
      <c r="AK21" s="562"/>
      <c r="AL21" s="565"/>
      <c r="AM21" s="562"/>
      <c r="AN21" s="445"/>
      <c r="AO21" s="444"/>
    </row>
    <row r="22" spans="1:41" s="427" customFormat="1" ht="48.75" customHeight="1">
      <c r="A22" s="426"/>
      <c r="B22" s="566" t="s">
        <v>973</v>
      </c>
      <c r="C22" s="433"/>
      <c r="D22" s="543"/>
      <c r="E22" s="429">
        <f>'Snelle prijsberekening '!B$6</f>
        <v>2</v>
      </c>
      <c r="F22" s="430">
        <v>1</v>
      </c>
      <c r="G22" s="431">
        <v>200</v>
      </c>
      <c r="H22" s="432">
        <f t="shared" si="0"/>
        <v>200</v>
      </c>
      <c r="I22" s="538"/>
      <c r="J22" s="431"/>
      <c r="K22" s="433" t="s">
        <v>1039</v>
      </c>
      <c r="L22" s="433" t="s">
        <v>620</v>
      </c>
      <c r="M22" s="433"/>
      <c r="N22" s="424" t="s">
        <v>1038</v>
      </c>
      <c r="O22" s="567" t="s">
        <v>58</v>
      </c>
      <c r="P22" s="568" t="s">
        <v>1043</v>
      </c>
      <c r="Q22" s="437" t="s">
        <v>1037</v>
      </c>
      <c r="R22" s="558"/>
      <c r="S22" s="558"/>
      <c r="T22" s="558"/>
      <c r="U22" s="558"/>
      <c r="V22" s="558"/>
      <c r="W22" s="558"/>
      <c r="X22" s="559">
        <v>192</v>
      </c>
      <c r="Y22" s="433"/>
      <c r="Z22" s="560">
        <f t="shared" ref="Z22:Z27" si="9">X22-H22</f>
        <v>-8</v>
      </c>
      <c r="AA22" s="433"/>
      <c r="AB22" s="559">
        <v>165</v>
      </c>
      <c r="AC22" s="433"/>
      <c r="AD22" s="560">
        <f t="shared" ref="AD22:AD27" si="10">AB22-H22</f>
        <v>-35</v>
      </c>
      <c r="AE22" s="434"/>
      <c r="AF22" s="559"/>
      <c r="AG22" s="433"/>
      <c r="AH22" s="560">
        <f t="shared" ref="AH22:AH27" si="11">AF22-H22</f>
        <v>-200</v>
      </c>
      <c r="AI22" s="434"/>
      <c r="AJ22" s="433"/>
      <c r="AK22" s="559">
        <f t="shared" ref="AK22" si="12">AF22</f>
        <v>0</v>
      </c>
      <c r="AL22" s="561"/>
      <c r="AM22" s="559">
        <f>(AK22-AL22)*1.55/'Snelle prijsberekening '!B$6</f>
        <v>0</v>
      </c>
      <c r="AN22" s="434"/>
      <c r="AO22" s="433"/>
    </row>
    <row r="23" spans="1:41" ht="45" customHeight="1">
      <c r="A23" s="369"/>
      <c r="C23" s="494"/>
      <c r="D23" s="494"/>
      <c r="E23" s="242">
        <f>'Snelle prijsberekening '!B$6</f>
        <v>2</v>
      </c>
      <c r="F23" s="243">
        <v>1</v>
      </c>
      <c r="G23" s="244">
        <v>400</v>
      </c>
      <c r="H23" s="245">
        <f t="shared" si="0"/>
        <v>400</v>
      </c>
      <c r="I23" s="246"/>
      <c r="J23" s="244"/>
      <c r="K23" s="241" t="s">
        <v>923</v>
      </c>
      <c r="L23" s="241" t="s">
        <v>922</v>
      </c>
      <c r="M23" s="241"/>
      <c r="N23" s="423" t="s">
        <v>1040</v>
      </c>
      <c r="O23" s="549" t="s">
        <v>58</v>
      </c>
      <c r="P23" s="536" t="s">
        <v>1042</v>
      </c>
      <c r="Q23" s="422" t="s">
        <v>1041</v>
      </c>
      <c r="R23" s="496"/>
      <c r="S23" s="496"/>
      <c r="T23" s="496"/>
      <c r="U23" s="496"/>
      <c r="V23" s="496"/>
      <c r="W23" s="496"/>
      <c r="X23" s="249"/>
      <c r="Z23" s="250">
        <f t="shared" si="9"/>
        <v>-400</v>
      </c>
      <c r="AA23" s="241"/>
      <c r="AB23" s="249"/>
      <c r="AD23" s="250">
        <f t="shared" si="10"/>
        <v>-400</v>
      </c>
      <c r="AF23" s="249"/>
      <c r="AH23" s="250">
        <f t="shared" si="11"/>
        <v>-400</v>
      </c>
      <c r="AK23" s="249"/>
      <c r="AL23" s="252"/>
      <c r="AM23" s="249">
        <f>(AK23-AL23)*1.55/'Snelle prijsberekening '!B$6</f>
        <v>0</v>
      </c>
    </row>
    <row r="24" spans="1:41" ht="45" customHeight="1">
      <c r="A24" s="369"/>
      <c r="C24" s="494"/>
      <c r="D24" s="494"/>
      <c r="E24" s="242">
        <f>'Snelle prijsberekening '!B$6</f>
        <v>2</v>
      </c>
      <c r="F24" s="243">
        <v>1</v>
      </c>
      <c r="G24" s="244">
        <v>300</v>
      </c>
      <c r="H24" s="245">
        <f t="shared" ref="H24" si="13">G24*F24</f>
        <v>300</v>
      </c>
      <c r="I24" s="246"/>
      <c r="J24" s="244"/>
      <c r="K24" s="241" t="s">
        <v>1048</v>
      </c>
      <c r="L24" s="241" t="s">
        <v>1047</v>
      </c>
      <c r="M24" s="241"/>
      <c r="N24" s="423" t="s">
        <v>1044</v>
      </c>
      <c r="O24" s="549" t="s">
        <v>58</v>
      </c>
      <c r="P24" s="419" t="s">
        <v>1046</v>
      </c>
      <c r="Q24" s="422" t="s">
        <v>1045</v>
      </c>
      <c r="R24" s="496"/>
      <c r="S24" s="496"/>
      <c r="T24" s="496"/>
      <c r="U24" s="496"/>
      <c r="V24" s="496"/>
      <c r="W24" s="496"/>
      <c r="X24" s="249"/>
      <c r="Z24" s="250"/>
      <c r="AA24" s="241"/>
      <c r="AB24" s="249"/>
      <c r="AD24" s="250"/>
      <c r="AF24" s="249"/>
      <c r="AH24" s="250"/>
      <c r="AK24" s="249"/>
      <c r="AL24" s="252"/>
      <c r="AM24" s="249"/>
    </row>
    <row r="25" spans="1:41" ht="57.95" customHeight="1">
      <c r="A25" s="369"/>
      <c r="C25" s="243"/>
      <c r="D25" s="243"/>
      <c r="E25" s="242">
        <f>'Snelle prijsberekening '!B$6</f>
        <v>2</v>
      </c>
      <c r="F25" s="243">
        <v>1</v>
      </c>
      <c r="G25" s="244">
        <v>200</v>
      </c>
      <c r="H25" s="245">
        <f t="shared" si="0"/>
        <v>200</v>
      </c>
      <c r="I25" s="246"/>
      <c r="J25" s="244"/>
      <c r="K25" s="241" t="s">
        <v>1051</v>
      </c>
      <c r="L25" s="241" t="s">
        <v>790</v>
      </c>
      <c r="M25" s="241"/>
      <c r="N25" s="423" t="s">
        <v>1049</v>
      </c>
      <c r="O25" s="549" t="s">
        <v>58</v>
      </c>
      <c r="P25" s="419" t="s">
        <v>1052</v>
      </c>
      <c r="Q25" s="422" t="s">
        <v>1050</v>
      </c>
      <c r="R25" s="496"/>
      <c r="S25" s="496"/>
      <c r="T25" s="496"/>
      <c r="U25" s="496"/>
      <c r="V25" s="496"/>
      <c r="W25" s="496"/>
      <c r="X25" s="249">
        <v>450</v>
      </c>
      <c r="Z25" s="250">
        <f t="shared" si="9"/>
        <v>250</v>
      </c>
      <c r="AA25" s="241"/>
      <c r="AB25" s="249">
        <v>432</v>
      </c>
      <c r="AD25" s="250">
        <f t="shared" si="10"/>
        <v>232</v>
      </c>
      <c r="AF25" s="249"/>
      <c r="AH25" s="250">
        <f t="shared" si="11"/>
        <v>-200</v>
      </c>
      <c r="AK25" s="249"/>
      <c r="AL25" s="252"/>
      <c r="AM25" s="249">
        <f>(AK25-AL25)*1.55/'Snelle prijsberekening '!B$6</f>
        <v>0</v>
      </c>
    </row>
    <row r="26" spans="1:41" ht="57.95" customHeight="1" thickBot="1">
      <c r="A26" s="438"/>
      <c r="B26" s="439"/>
      <c r="C26" s="440"/>
      <c r="D26" s="440"/>
      <c r="E26" s="441">
        <f>'Snelle prijsberekening '!B$6</f>
        <v>2</v>
      </c>
      <c r="F26" s="440">
        <v>1</v>
      </c>
      <c r="G26" s="442">
        <v>250</v>
      </c>
      <c r="H26" s="443">
        <f t="shared" si="0"/>
        <v>250</v>
      </c>
      <c r="I26" s="537"/>
      <c r="J26" s="442"/>
      <c r="K26" s="444" t="s">
        <v>932</v>
      </c>
      <c r="L26" s="444" t="s">
        <v>1055</v>
      </c>
      <c r="M26" s="444"/>
      <c r="N26" s="453" t="s">
        <v>1053</v>
      </c>
      <c r="O26" s="550" t="s">
        <v>58</v>
      </c>
      <c r="P26" s="571" t="s">
        <v>1056</v>
      </c>
      <c r="Q26" s="449" t="s">
        <v>1054</v>
      </c>
      <c r="R26" s="496"/>
      <c r="S26" s="496"/>
      <c r="T26" s="496"/>
      <c r="U26" s="496"/>
      <c r="V26" s="496"/>
      <c r="W26" s="496"/>
      <c r="X26" s="249">
        <v>254</v>
      </c>
      <c r="Z26" s="250">
        <f t="shared" si="9"/>
        <v>4</v>
      </c>
      <c r="AA26" s="241"/>
      <c r="AB26" s="249">
        <v>244</v>
      </c>
      <c r="AD26" s="250">
        <f t="shared" si="10"/>
        <v>-6</v>
      </c>
      <c r="AF26" s="249"/>
      <c r="AH26" s="250">
        <f t="shared" si="11"/>
        <v>-250</v>
      </c>
      <c r="AK26" s="249"/>
      <c r="AL26" s="252"/>
      <c r="AM26" s="249">
        <f>(AK26-AL26)*1.55/'Snelle prijsberekening '!B$6</f>
        <v>0</v>
      </c>
    </row>
    <row r="27" spans="1:41" ht="48.75" customHeight="1">
      <c r="A27" s="369"/>
      <c r="B27" s="457" t="s">
        <v>974</v>
      </c>
      <c r="C27" s="248"/>
      <c r="D27" s="555"/>
      <c r="E27" s="242">
        <f>'Snelle prijsberekening '!B$6</f>
        <v>2</v>
      </c>
      <c r="F27" s="243">
        <v>1</v>
      </c>
      <c r="G27" s="244">
        <v>70</v>
      </c>
      <c r="H27" s="245">
        <f t="shared" si="0"/>
        <v>70</v>
      </c>
      <c r="I27" s="246"/>
      <c r="J27" s="244"/>
      <c r="K27" s="241" t="s">
        <v>644</v>
      </c>
      <c r="L27" s="241" t="s">
        <v>643</v>
      </c>
      <c r="M27" s="241"/>
      <c r="N27" s="435" t="s">
        <v>1057</v>
      </c>
      <c r="O27" s="551" t="s">
        <v>59</v>
      </c>
      <c r="P27" s="419" t="s">
        <v>1059</v>
      </c>
      <c r="Q27" s="422" t="s">
        <v>1058</v>
      </c>
      <c r="R27" s="496"/>
      <c r="S27" s="496"/>
      <c r="T27" s="496"/>
      <c r="U27" s="496"/>
      <c r="V27" s="496"/>
      <c r="W27" s="496"/>
      <c r="X27" s="249"/>
      <c r="Z27" s="250">
        <f t="shared" si="9"/>
        <v>-70</v>
      </c>
      <c r="AA27" s="241"/>
      <c r="AB27" s="249"/>
      <c r="AD27" s="250">
        <f t="shared" si="10"/>
        <v>-70</v>
      </c>
      <c r="AF27" s="249"/>
      <c r="AH27" s="250">
        <f t="shared" si="11"/>
        <v>-70</v>
      </c>
      <c r="AK27" s="249">
        <f t="shared" ref="AK27" si="14">AF27</f>
        <v>0</v>
      </c>
      <c r="AL27" s="252"/>
      <c r="AM27" s="249">
        <f>(AK27-AL27)*1.55/'Snelle prijsberekening '!B$6</f>
        <v>0</v>
      </c>
    </row>
    <row r="28" spans="1:41" ht="48.75" customHeight="1">
      <c r="A28" s="369"/>
      <c r="C28" s="555"/>
      <c r="D28" s="555"/>
      <c r="E28" s="242">
        <f>'Snelle prijsberekening '!B$6</f>
        <v>2</v>
      </c>
      <c r="F28" s="243">
        <v>1</v>
      </c>
      <c r="G28" s="244">
        <v>100</v>
      </c>
      <c r="H28" s="245">
        <f t="shared" si="0"/>
        <v>100</v>
      </c>
      <c r="I28" s="246"/>
      <c r="J28" s="244"/>
      <c r="K28" s="241" t="s">
        <v>1062</v>
      </c>
      <c r="L28" s="241" t="s">
        <v>648</v>
      </c>
      <c r="M28" s="241"/>
      <c r="N28" s="423" t="s">
        <v>1060</v>
      </c>
      <c r="O28" s="551" t="s">
        <v>59</v>
      </c>
      <c r="P28" s="419" t="s">
        <v>1063</v>
      </c>
      <c r="Q28" s="422" t="s">
        <v>1061</v>
      </c>
      <c r="R28" s="496"/>
      <c r="S28" s="496"/>
      <c r="T28" s="496"/>
      <c r="U28" s="496"/>
      <c r="V28" s="496"/>
      <c r="W28" s="496"/>
      <c r="X28" s="249"/>
      <c r="Z28" s="250"/>
      <c r="AA28" s="241"/>
      <c r="AB28" s="249"/>
      <c r="AD28" s="250"/>
      <c r="AF28" s="249"/>
      <c r="AH28" s="250"/>
      <c r="AK28" s="249"/>
      <c r="AL28" s="252"/>
      <c r="AM28" s="249"/>
    </row>
    <row r="29" spans="1:41" ht="45" customHeight="1">
      <c r="A29" s="369"/>
      <c r="C29" s="494"/>
      <c r="D29" s="494"/>
      <c r="E29" s="242">
        <f>'Snelle prijsberekening '!B$6</f>
        <v>2</v>
      </c>
      <c r="F29" s="243">
        <v>1</v>
      </c>
      <c r="G29" s="244">
        <v>100</v>
      </c>
      <c r="H29" s="245">
        <f t="shared" si="0"/>
        <v>100</v>
      </c>
      <c r="I29" s="246"/>
      <c r="J29" s="244"/>
      <c r="K29" s="241" t="s">
        <v>640</v>
      </c>
      <c r="L29" s="241" t="s">
        <v>648</v>
      </c>
      <c r="M29" s="241"/>
      <c r="N29" s="423" t="s">
        <v>1066</v>
      </c>
      <c r="O29" s="551" t="s">
        <v>59</v>
      </c>
      <c r="P29" s="419" t="s">
        <v>1065</v>
      </c>
      <c r="Q29" s="422" t="s">
        <v>1064</v>
      </c>
      <c r="R29" s="496"/>
      <c r="S29" s="496"/>
      <c r="T29" s="496"/>
      <c r="U29" s="496"/>
      <c r="V29" s="496"/>
      <c r="W29" s="496"/>
      <c r="X29" s="249"/>
      <c r="Z29" s="250">
        <f t="shared" ref="Z29:Z31" si="15">X29-H29</f>
        <v>-100</v>
      </c>
      <c r="AA29" s="241"/>
      <c r="AB29" s="249"/>
      <c r="AD29" s="250">
        <f t="shared" ref="AD29:AD31" si="16">AB29-H29</f>
        <v>-100</v>
      </c>
      <c r="AF29" s="249"/>
      <c r="AH29" s="250">
        <f t="shared" ref="AH29:AH31" si="17">AF29-H29</f>
        <v>-100</v>
      </c>
      <c r="AK29" s="249"/>
      <c r="AL29" s="252"/>
      <c r="AM29" s="249">
        <f>(AK29-AL29)*1.55/'Snelle prijsberekening '!B$6</f>
        <v>0</v>
      </c>
    </row>
    <row r="30" spans="1:41" ht="57.95" customHeight="1" thickBot="1">
      <c r="A30" s="438"/>
      <c r="B30" s="439"/>
      <c r="C30" s="440"/>
      <c r="D30" s="440"/>
      <c r="E30" s="441">
        <f>'Snelle prijsberekening '!B$6</f>
        <v>2</v>
      </c>
      <c r="F30" s="440">
        <v>1</v>
      </c>
      <c r="G30" s="442">
        <v>130</v>
      </c>
      <c r="H30" s="443">
        <f t="shared" si="0"/>
        <v>130</v>
      </c>
      <c r="I30" s="537"/>
      <c r="J30" s="442"/>
      <c r="K30" s="444" t="s">
        <v>630</v>
      </c>
      <c r="L30" s="444" t="s">
        <v>935</v>
      </c>
      <c r="M30" s="444"/>
      <c r="N30" s="456" t="s">
        <v>1067</v>
      </c>
      <c r="O30" s="552" t="s">
        <v>59</v>
      </c>
      <c r="P30" s="448" t="s">
        <v>1069</v>
      </c>
      <c r="Q30" s="449" t="s">
        <v>1068</v>
      </c>
      <c r="R30" s="496"/>
      <c r="S30" s="496"/>
      <c r="T30" s="496"/>
      <c r="U30" s="496"/>
      <c r="V30" s="496"/>
      <c r="W30" s="496"/>
      <c r="X30" s="249"/>
      <c r="Z30" s="250">
        <f t="shared" si="15"/>
        <v>-130</v>
      </c>
      <c r="AA30" s="241"/>
      <c r="AB30" s="249"/>
      <c r="AD30" s="250">
        <f t="shared" si="16"/>
        <v>-130</v>
      </c>
      <c r="AF30" s="249"/>
      <c r="AH30" s="250">
        <f t="shared" si="17"/>
        <v>-130</v>
      </c>
      <c r="AK30" s="249"/>
      <c r="AL30" s="252"/>
      <c r="AM30" s="249">
        <f>(AK30-AL30)*1.55/'Snelle prijsberekening '!B$6</f>
        <v>0</v>
      </c>
    </row>
    <row r="31" spans="1:41" s="439" customFormat="1" ht="48.75" customHeight="1" thickBot="1">
      <c r="A31" s="438"/>
      <c r="B31" s="573" t="s">
        <v>975</v>
      </c>
      <c r="C31" s="444"/>
      <c r="D31" s="574"/>
      <c r="E31" s="441">
        <f>'Snelle prijsberekening '!B$6</f>
        <v>2</v>
      </c>
      <c r="F31" s="440">
        <v>1</v>
      </c>
      <c r="G31" s="442">
        <v>100</v>
      </c>
      <c r="H31" s="443">
        <f t="shared" si="0"/>
        <v>100</v>
      </c>
      <c r="I31" s="537"/>
      <c r="J31" s="442"/>
      <c r="K31" s="444" t="s">
        <v>1072</v>
      </c>
      <c r="L31" s="444" t="s">
        <v>641</v>
      </c>
      <c r="M31" s="444"/>
      <c r="N31" s="575" t="s">
        <v>1070</v>
      </c>
      <c r="O31" s="554" t="s">
        <v>646</v>
      </c>
      <c r="P31" s="448" t="s">
        <v>1073</v>
      </c>
      <c r="Q31" s="449" t="s">
        <v>1071</v>
      </c>
      <c r="R31" s="570"/>
      <c r="S31" s="570"/>
      <c r="T31" s="570"/>
      <c r="U31" s="570"/>
      <c r="V31" s="570"/>
      <c r="W31" s="570"/>
      <c r="X31" s="562"/>
      <c r="Y31" s="444"/>
      <c r="Z31" s="564">
        <f t="shared" si="15"/>
        <v>-100</v>
      </c>
      <c r="AA31" s="444"/>
      <c r="AB31" s="562"/>
      <c r="AC31" s="444"/>
      <c r="AD31" s="564">
        <f t="shared" si="16"/>
        <v>-100</v>
      </c>
      <c r="AE31" s="445"/>
      <c r="AF31" s="562"/>
      <c r="AG31" s="444"/>
      <c r="AH31" s="564">
        <f t="shared" si="17"/>
        <v>-100</v>
      </c>
      <c r="AI31" s="445"/>
      <c r="AJ31" s="444"/>
      <c r="AK31" s="562">
        <f t="shared" ref="AK31" si="18">AF31</f>
        <v>0</v>
      </c>
      <c r="AL31" s="565"/>
      <c r="AM31" s="562">
        <f>(AK31-AL31)*1.55/'Snelle prijsberekening '!B$6</f>
        <v>0</v>
      </c>
      <c r="AN31" s="445"/>
      <c r="AO31" s="444"/>
    </row>
    <row r="32" spans="1:41" s="427" customFormat="1" ht="30.95" customHeight="1">
      <c r="A32" s="426"/>
      <c r="C32" s="433"/>
      <c r="D32" s="433"/>
      <c r="E32" s="430"/>
      <c r="F32" s="430"/>
      <c r="G32" s="431"/>
      <c r="H32" s="431"/>
      <c r="I32" s="431"/>
      <c r="J32" s="538"/>
      <c r="K32" s="433"/>
      <c r="L32" s="433"/>
      <c r="M32" s="572"/>
      <c r="N32" s="433"/>
      <c r="O32" s="433"/>
      <c r="P32" s="433"/>
      <c r="Q32" s="433"/>
      <c r="R32" s="434"/>
      <c r="S32" s="434"/>
      <c r="T32" s="434"/>
      <c r="U32" s="434"/>
      <c r="V32" s="434"/>
      <c r="W32" s="434"/>
      <c r="X32" s="433"/>
      <c r="Y32" s="433"/>
      <c r="Z32" s="433"/>
      <c r="AA32" s="572"/>
      <c r="AB32" s="559"/>
      <c r="AC32" s="433"/>
      <c r="AD32" s="433"/>
      <c r="AE32" s="434"/>
      <c r="AF32" s="433"/>
      <c r="AG32" s="433"/>
      <c r="AH32" s="433"/>
      <c r="AI32" s="434"/>
      <c r="AJ32" s="433"/>
      <c r="AK32" s="433"/>
      <c r="AL32" s="561"/>
      <c r="AM32" s="559">
        <f>(AK32-AL32)*1.55/'Snelle prijsberekening '!B$6</f>
        <v>0</v>
      </c>
      <c r="AN32" s="434"/>
      <c r="AO32" s="433"/>
    </row>
    <row r="33" spans="1:41" ht="15.75">
      <c r="A33" s="369"/>
      <c r="G33" s="244"/>
      <c r="H33" s="244"/>
      <c r="I33" s="244"/>
      <c r="J33" s="246"/>
      <c r="AB33" s="249"/>
      <c r="AL33" s="252"/>
      <c r="AM33" s="249">
        <f>(AK33-AL33)*1.55/'Snelle prijsberekening '!B$6</f>
        <v>0</v>
      </c>
    </row>
    <row r="34" spans="1:41" ht="15.75">
      <c r="A34" s="369"/>
      <c r="G34" s="244"/>
      <c r="H34" s="244"/>
      <c r="I34" s="244"/>
      <c r="J34" s="246"/>
      <c r="AB34" s="249"/>
      <c r="AL34" s="252"/>
      <c r="AM34" s="249">
        <f>(AK34-AL34)*1.55/'Snelle prijsberekening '!B$6</f>
        <v>0</v>
      </c>
    </row>
    <row r="35" spans="1:41" s="247" customFormat="1">
      <c r="A35" s="240"/>
      <c r="B35" s="240"/>
      <c r="C35" s="241"/>
      <c r="D35" s="241"/>
      <c r="E35" s="243"/>
      <c r="F35" s="243"/>
      <c r="G35" s="244"/>
      <c r="H35" s="244"/>
      <c r="I35" s="244"/>
      <c r="J35" s="246"/>
      <c r="K35" s="241"/>
      <c r="L35" s="241"/>
      <c r="M35" s="248"/>
      <c r="N35" s="241"/>
      <c r="O35" s="241"/>
      <c r="P35" s="241"/>
      <c r="Q35" s="241"/>
      <c r="X35" s="241"/>
      <c r="Y35" s="241"/>
      <c r="Z35" s="241"/>
      <c r="AA35" s="248"/>
      <c r="AB35" s="249"/>
      <c r="AC35" s="241"/>
      <c r="AD35" s="241"/>
      <c r="AF35" s="241"/>
      <c r="AG35" s="241"/>
      <c r="AH35" s="241"/>
      <c r="AJ35" s="241"/>
      <c r="AK35" s="241"/>
      <c r="AL35" s="241"/>
      <c r="AM35" s="249">
        <f>(AK35-AL35)*1.55/'Snelle prijsberekening '!B$6</f>
        <v>0</v>
      </c>
      <c r="AO35" s="241"/>
    </row>
    <row r="36" spans="1:41" s="247" customFormat="1">
      <c r="A36" s="240"/>
      <c r="B36" s="240"/>
      <c r="C36" s="241"/>
      <c r="D36" s="241"/>
      <c r="E36" s="243"/>
      <c r="F36" s="243"/>
      <c r="G36" s="244"/>
      <c r="H36" s="244"/>
      <c r="I36" s="244"/>
      <c r="J36" s="246"/>
      <c r="K36" s="241"/>
      <c r="L36" s="241"/>
      <c r="M36" s="248"/>
      <c r="N36" s="241"/>
      <c r="O36" s="241"/>
      <c r="P36" s="241"/>
      <c r="Q36" s="241"/>
      <c r="X36" s="241"/>
      <c r="Y36" s="241"/>
      <c r="Z36" s="241"/>
      <c r="AA36" s="248"/>
      <c r="AB36" s="249"/>
      <c r="AC36" s="241"/>
      <c r="AD36" s="241"/>
      <c r="AF36" s="241"/>
      <c r="AG36" s="241"/>
      <c r="AH36" s="241"/>
      <c r="AJ36" s="241"/>
      <c r="AK36" s="241"/>
      <c r="AL36" s="241"/>
      <c r="AM36" s="249">
        <f>(AK36-AL36)*1.55/'Snelle prijsberekening '!B$6</f>
        <v>0</v>
      </c>
      <c r="AO36" s="241"/>
    </row>
    <row r="37" spans="1:41" s="247" customFormat="1">
      <c r="A37" s="240"/>
      <c r="B37" s="240"/>
      <c r="C37" s="241"/>
      <c r="D37" s="241"/>
      <c r="E37" s="243"/>
      <c r="F37" s="243"/>
      <c r="G37" s="244"/>
      <c r="H37" s="244"/>
      <c r="I37" s="244"/>
      <c r="J37" s="246"/>
      <c r="K37" s="241"/>
      <c r="L37" s="241"/>
      <c r="M37" s="248"/>
      <c r="N37" s="241"/>
      <c r="P37" s="241"/>
      <c r="Q37" s="241"/>
      <c r="X37" s="241"/>
      <c r="Y37" s="241"/>
      <c r="Z37" s="241"/>
      <c r="AA37" s="248"/>
      <c r="AB37" s="241"/>
      <c r="AC37" s="241"/>
      <c r="AD37" s="241"/>
      <c r="AF37" s="241"/>
      <c r="AG37" s="241"/>
      <c r="AH37" s="241"/>
      <c r="AJ37" s="241"/>
      <c r="AK37" s="241"/>
      <c r="AL37" s="241"/>
      <c r="AM37" s="249">
        <f>(AK37-AL37)*1.55/'Snelle prijsberekening '!B$6</f>
        <v>0</v>
      </c>
      <c r="AO37" s="241"/>
    </row>
    <row r="38" spans="1:41" s="247" customFormat="1">
      <c r="A38" s="240"/>
      <c r="B38" s="240"/>
      <c r="C38" s="241"/>
      <c r="D38" s="241"/>
      <c r="E38" s="243"/>
      <c r="F38" s="243"/>
      <c r="G38" s="244"/>
      <c r="H38" s="244"/>
      <c r="I38" s="244"/>
      <c r="J38" s="246"/>
      <c r="K38" s="241"/>
      <c r="L38" s="241"/>
      <c r="M38" s="248"/>
      <c r="N38" s="241"/>
      <c r="O38" s="241"/>
      <c r="P38" s="241"/>
      <c r="Q38" s="241"/>
      <c r="X38" s="241"/>
      <c r="Y38" s="241"/>
      <c r="Z38" s="241"/>
      <c r="AA38" s="248"/>
      <c r="AB38" s="241"/>
      <c r="AC38" s="241"/>
      <c r="AD38" s="241"/>
      <c r="AF38" s="241"/>
      <c r="AG38" s="241"/>
      <c r="AH38" s="241"/>
      <c r="AJ38" s="241"/>
      <c r="AK38" s="241"/>
      <c r="AL38" s="241"/>
      <c r="AM38" s="249">
        <f>(AK38-AL38)*1.55/'Snelle prijsberekening '!B$6</f>
        <v>0</v>
      </c>
      <c r="AO38" s="241"/>
    </row>
    <row r="39" spans="1:41" s="247" customFormat="1">
      <c r="A39" s="240"/>
      <c r="B39" s="240"/>
      <c r="C39" s="241"/>
      <c r="D39" s="241"/>
      <c r="E39" s="243"/>
      <c r="F39" s="243"/>
      <c r="G39" s="244"/>
      <c r="H39" s="244"/>
      <c r="I39" s="244"/>
      <c r="J39" s="246"/>
      <c r="K39" s="241"/>
      <c r="L39" s="241"/>
      <c r="M39" s="248"/>
      <c r="N39" s="241"/>
      <c r="O39" s="241"/>
      <c r="P39" s="241"/>
      <c r="Q39" s="241"/>
      <c r="X39" s="241"/>
      <c r="Y39" s="241"/>
      <c r="Z39" s="241"/>
      <c r="AA39" s="248"/>
      <c r="AB39" s="241"/>
      <c r="AC39" s="241"/>
      <c r="AD39" s="241"/>
      <c r="AF39" s="241"/>
      <c r="AG39" s="241"/>
      <c r="AH39" s="241"/>
      <c r="AJ39" s="241"/>
      <c r="AK39" s="241"/>
      <c r="AL39" s="241"/>
      <c r="AM39" s="249">
        <f>(AK39-AL39)*1.55/'Snelle prijsberekening '!B$6</f>
        <v>0</v>
      </c>
      <c r="AO39" s="241"/>
    </row>
    <row r="40" spans="1:41" s="247" customFormat="1">
      <c r="A40" s="240"/>
      <c r="B40" s="240"/>
      <c r="C40" s="241"/>
      <c r="D40" s="241"/>
      <c r="E40" s="243"/>
      <c r="F40" s="243"/>
      <c r="G40" s="244"/>
      <c r="H40" s="244"/>
      <c r="I40" s="244"/>
      <c r="J40" s="246"/>
      <c r="K40" s="241"/>
      <c r="L40" s="241"/>
      <c r="M40" s="248"/>
      <c r="N40" s="241"/>
      <c r="O40" s="241"/>
      <c r="P40" s="241"/>
      <c r="Q40" s="241"/>
      <c r="X40" s="241"/>
      <c r="Y40" s="241"/>
      <c r="Z40" s="241"/>
      <c r="AA40" s="248"/>
      <c r="AB40" s="241"/>
      <c r="AC40" s="241"/>
      <c r="AD40" s="241"/>
      <c r="AF40" s="241"/>
      <c r="AG40" s="241"/>
      <c r="AH40" s="241"/>
      <c r="AJ40" s="241"/>
      <c r="AK40" s="241"/>
      <c r="AL40" s="241"/>
      <c r="AM40" s="249">
        <f>(AK40-AL40)*1.55/'Snelle prijsberekening '!B$6</f>
        <v>0</v>
      </c>
      <c r="AO40" s="241"/>
    </row>
    <row r="41" spans="1:41" s="247" customFormat="1">
      <c r="A41" s="240"/>
      <c r="B41" s="240"/>
      <c r="C41" s="241"/>
      <c r="D41" s="241"/>
      <c r="E41" s="243"/>
      <c r="F41" s="243"/>
      <c r="G41" s="244"/>
      <c r="H41" s="244"/>
      <c r="I41" s="244"/>
      <c r="J41" s="246"/>
      <c r="K41" s="241"/>
      <c r="L41" s="241"/>
      <c r="M41" s="248"/>
      <c r="N41" s="241"/>
      <c r="O41" s="241"/>
      <c r="P41" s="241"/>
      <c r="Q41" s="241"/>
      <c r="X41" s="241"/>
      <c r="Y41" s="241"/>
      <c r="Z41" s="241"/>
      <c r="AA41" s="248"/>
      <c r="AB41" s="241"/>
      <c r="AC41" s="241"/>
      <c r="AD41" s="241"/>
      <c r="AF41" s="241"/>
      <c r="AG41" s="241"/>
      <c r="AH41" s="241"/>
      <c r="AJ41" s="241"/>
      <c r="AK41" s="241"/>
      <c r="AL41" s="241"/>
      <c r="AM41" s="249">
        <f>(AK41-AL41)*1.55/'Snelle prijsberekening '!B$6</f>
        <v>0</v>
      </c>
      <c r="AO41" s="241"/>
    </row>
    <row r="42" spans="1:41" s="247" customFormat="1">
      <c r="A42" s="240"/>
      <c r="B42" s="240"/>
      <c r="C42" s="241"/>
      <c r="D42" s="241"/>
      <c r="E42" s="243"/>
      <c r="F42" s="243"/>
      <c r="G42" s="244"/>
      <c r="H42" s="244"/>
      <c r="I42" s="244"/>
      <c r="J42" s="246"/>
      <c r="K42" s="241"/>
      <c r="L42" s="241"/>
      <c r="M42" s="248"/>
      <c r="N42" s="241"/>
      <c r="O42" s="241"/>
      <c r="P42" s="241"/>
      <c r="Q42" s="241"/>
      <c r="X42" s="241"/>
      <c r="Y42" s="241"/>
      <c r="Z42" s="241"/>
      <c r="AA42" s="248"/>
      <c r="AB42" s="241"/>
      <c r="AC42" s="241"/>
      <c r="AD42" s="241"/>
      <c r="AF42" s="241"/>
      <c r="AG42" s="241"/>
      <c r="AH42" s="241"/>
      <c r="AJ42" s="241"/>
      <c r="AK42" s="241"/>
      <c r="AL42" s="241"/>
      <c r="AM42" s="249">
        <f>(AK42-AL42)*1.55/'Snelle prijsberekening '!B$6</f>
        <v>0</v>
      </c>
      <c r="AO42" s="241"/>
    </row>
  </sheetData>
  <hyperlinks>
    <hyperlink ref="Q21" r:id="rId1" xr:uid="{3C33B780-51EA-49AD-B155-D8A9E1DBB977}"/>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12F9-724B-4F33-96B8-47D92F699625}">
  <sheetPr>
    <tabColor rgb="FFFFFF00"/>
  </sheetPr>
  <dimension ref="A1:AO27"/>
  <sheetViews>
    <sheetView zoomScale="82" zoomScaleNormal="82" workbookViewId="0">
      <selection activeCell="J13" sqref="J13"/>
    </sheetView>
  </sheetViews>
  <sheetFormatPr defaultColWidth="10.5703125" defaultRowHeight="15"/>
  <cols>
    <col min="1" max="1" width="23.42578125" style="240" customWidth="1"/>
    <col min="2" max="2" width="16.42578125" style="240" customWidth="1"/>
    <col min="3" max="4" width="18.85546875" style="241" customWidth="1"/>
    <col min="5" max="5" width="14.5703125" style="243" customWidth="1"/>
    <col min="6" max="6" width="12.140625" style="243" customWidth="1"/>
    <col min="7" max="7" width="15.7109375" style="243" customWidth="1"/>
    <col min="8" max="9" width="11.42578125" style="243" customWidth="1"/>
    <col min="10" max="10" width="16.7109375" style="255" customWidth="1"/>
    <col min="11" max="11" width="16" style="241" customWidth="1"/>
    <col min="12" max="12" width="15.5703125" style="241" customWidth="1"/>
    <col min="13" max="13" width="26.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582"/>
      <c r="B1" s="582" t="s">
        <v>292</v>
      </c>
      <c r="C1" s="583"/>
      <c r="D1" s="583"/>
      <c r="E1" s="583"/>
      <c r="F1" s="583"/>
      <c r="G1" s="583"/>
      <c r="H1" s="584"/>
      <c r="I1" s="584"/>
      <c r="K1" s="585" t="s">
        <v>295</v>
      </c>
      <c r="L1" s="586"/>
      <c r="M1" s="257"/>
      <c r="N1" s="587" t="s">
        <v>302</v>
      </c>
      <c r="O1" s="588"/>
      <c r="P1" s="237"/>
      <c r="Q1" s="237"/>
      <c r="R1" s="238"/>
      <c r="S1" s="542"/>
      <c r="T1" s="542"/>
      <c r="U1" s="542"/>
      <c r="V1" s="542"/>
      <c r="W1" s="542"/>
      <c r="X1" s="589" t="s">
        <v>310</v>
      </c>
      <c r="Y1" s="590"/>
      <c r="Z1" s="591"/>
      <c r="AA1" s="258"/>
      <c r="AB1" s="592" t="s">
        <v>308</v>
      </c>
      <c r="AC1" s="593"/>
      <c r="AD1" s="594"/>
      <c r="AE1" s="259"/>
      <c r="AF1" s="595" t="s">
        <v>286</v>
      </c>
      <c r="AG1" s="596"/>
      <c r="AH1" s="597"/>
      <c r="AI1" s="259"/>
      <c r="AJ1" s="579" t="s">
        <v>300</v>
      </c>
      <c r="AK1" s="580"/>
      <c r="AL1" s="580"/>
      <c r="AM1" s="581"/>
      <c r="AN1" s="239"/>
      <c r="AO1" s="260" t="s">
        <v>307</v>
      </c>
    </row>
    <row r="2" spans="1:41" s="270" customFormat="1" ht="131.1" customHeight="1">
      <c r="A2" s="368" t="s">
        <v>9</v>
      </c>
      <c r="B2" s="261" t="s">
        <v>290</v>
      </c>
      <c r="C2" s="261" t="s">
        <v>963</v>
      </c>
      <c r="D2" s="261" t="s">
        <v>964</v>
      </c>
      <c r="E2" s="261" t="s">
        <v>118</v>
      </c>
      <c r="F2" s="261" t="s">
        <v>117</v>
      </c>
      <c r="G2" s="261" t="s">
        <v>311</v>
      </c>
      <c r="H2" s="261" t="s">
        <v>312</v>
      </c>
      <c r="I2" s="261"/>
      <c r="J2" s="261" t="s">
        <v>965</v>
      </c>
      <c r="K2" s="262" t="s">
        <v>966</v>
      </c>
      <c r="L2" s="262" t="s">
        <v>967</v>
      </c>
      <c r="M2" s="261"/>
      <c r="N2" s="421" t="s">
        <v>968</v>
      </c>
      <c r="O2" s="420" t="s">
        <v>587</v>
      </c>
      <c r="P2" s="420" t="s">
        <v>588</v>
      </c>
      <c r="Q2" s="421" t="s">
        <v>589</v>
      </c>
      <c r="R2" s="263" t="s">
        <v>969</v>
      </c>
      <c r="S2" s="263"/>
      <c r="T2" s="263"/>
      <c r="U2" s="263"/>
      <c r="V2" s="263"/>
      <c r="W2" s="263"/>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1074</v>
      </c>
      <c r="E3" s="242">
        <f>'Snelle prijsberekening '!B$6</f>
        <v>2</v>
      </c>
      <c r="F3" s="243">
        <v>1</v>
      </c>
      <c r="G3" s="244">
        <v>60</v>
      </c>
      <c r="H3" s="245">
        <f t="shared" ref="H3:H21" si="0">G3*F3</f>
        <v>60</v>
      </c>
      <c r="I3" s="246"/>
      <c r="J3" s="244"/>
      <c r="K3" s="241" t="s">
        <v>1082</v>
      </c>
      <c r="L3" s="241" t="s">
        <v>845</v>
      </c>
      <c r="M3" s="241"/>
      <c r="N3" s="423" t="s">
        <v>1078</v>
      </c>
      <c r="O3" s="540" t="s">
        <v>1079</v>
      </c>
      <c r="P3" s="419" t="s">
        <v>1080</v>
      </c>
      <c r="Q3" s="422" t="s">
        <v>1081</v>
      </c>
      <c r="R3" s="496"/>
      <c r="S3" s="496"/>
      <c r="T3" s="496"/>
      <c r="U3" s="496"/>
      <c r="V3" s="496"/>
      <c r="W3" s="496"/>
      <c r="X3" s="249">
        <v>119</v>
      </c>
      <c r="Y3" s="497"/>
      <c r="Z3" s="250">
        <f>X3-H3</f>
        <v>59</v>
      </c>
      <c r="AA3" s="241"/>
      <c r="AB3" s="249">
        <v>110</v>
      </c>
      <c r="AD3" s="250">
        <f>AB3-H3</f>
        <v>50</v>
      </c>
      <c r="AF3" s="249"/>
      <c r="AH3" s="250">
        <f>AF3-H3</f>
        <v>-60</v>
      </c>
      <c r="AK3" s="249">
        <f t="shared" ref="AK3" si="1">AF3</f>
        <v>0</v>
      </c>
      <c r="AL3" s="252"/>
      <c r="AM3" s="249">
        <f>(AK3-AL3)*1.55/'Snelle prijsberekening '!B$6</f>
        <v>0</v>
      </c>
    </row>
    <row r="4" spans="1:41" ht="45" customHeight="1">
      <c r="A4" s="369"/>
      <c r="C4" s="494"/>
      <c r="D4" s="494"/>
      <c r="E4" s="242">
        <f>'Snelle prijsberekening '!B$6</f>
        <v>2</v>
      </c>
      <c r="F4" s="243">
        <v>1</v>
      </c>
      <c r="G4" s="244">
        <v>60</v>
      </c>
      <c r="H4" s="245">
        <f t="shared" si="0"/>
        <v>60</v>
      </c>
      <c r="I4" s="246"/>
      <c r="J4" s="244"/>
      <c r="K4" s="241" t="s">
        <v>656</v>
      </c>
      <c r="L4" s="241" t="s">
        <v>833</v>
      </c>
      <c r="M4" s="241"/>
      <c r="N4" s="424" t="s">
        <v>1083</v>
      </c>
      <c r="O4" s="540" t="s">
        <v>58</v>
      </c>
      <c r="P4" s="419" t="s">
        <v>1085</v>
      </c>
      <c r="Q4" s="422" t="s">
        <v>1084</v>
      </c>
      <c r="R4" s="496"/>
      <c r="S4" s="496"/>
      <c r="T4" s="496"/>
      <c r="U4" s="496"/>
      <c r="V4" s="496"/>
      <c r="W4" s="496"/>
      <c r="X4" s="249"/>
      <c r="Y4" s="497"/>
      <c r="Z4" s="250">
        <f>X4-H4</f>
        <v>-60</v>
      </c>
      <c r="AA4" s="241"/>
      <c r="AB4" s="249"/>
      <c r="AD4" s="250">
        <f>AB4-H4</f>
        <v>-60</v>
      </c>
      <c r="AF4" s="249"/>
      <c r="AH4" s="250">
        <f>AF4-H4</f>
        <v>-60</v>
      </c>
      <c r="AK4" s="249"/>
      <c r="AL4" s="252"/>
      <c r="AM4" s="249">
        <f>(AK4-AL4)*1.55/'Snelle prijsberekening '!B$6</f>
        <v>0</v>
      </c>
    </row>
    <row r="5" spans="1:41" ht="57.95" customHeight="1">
      <c r="A5" s="369"/>
      <c r="C5" s="243"/>
      <c r="D5" s="243"/>
      <c r="E5" s="242">
        <f>'Snelle prijsberekening '!B$6</f>
        <v>2</v>
      </c>
      <c r="F5" s="243">
        <v>1</v>
      </c>
      <c r="G5" s="244">
        <v>60</v>
      </c>
      <c r="H5" s="245">
        <f t="shared" si="0"/>
        <v>60</v>
      </c>
      <c r="I5" s="246"/>
      <c r="J5" s="244"/>
      <c r="K5" s="241" t="s">
        <v>605</v>
      </c>
      <c r="L5" s="241" t="s">
        <v>602</v>
      </c>
      <c r="M5" s="241"/>
      <c r="N5" s="423" t="s">
        <v>1090</v>
      </c>
      <c r="O5" s="540" t="s">
        <v>58</v>
      </c>
      <c r="P5" s="419" t="s">
        <v>1092</v>
      </c>
      <c r="Q5" s="422" t="s">
        <v>1091</v>
      </c>
      <c r="R5" s="496"/>
      <c r="S5" s="496"/>
      <c r="T5" s="496"/>
      <c r="U5" s="496"/>
      <c r="V5" s="496"/>
      <c r="W5" s="496"/>
      <c r="X5" s="249"/>
      <c r="Y5" s="497"/>
      <c r="Z5" s="250">
        <f>X5-H5</f>
        <v>-60</v>
      </c>
      <c r="AA5" s="241"/>
      <c r="AB5" s="249"/>
      <c r="AD5" s="250">
        <f>AB5-H5</f>
        <v>-60</v>
      </c>
      <c r="AF5" s="249"/>
      <c r="AH5" s="250">
        <f>AF5-H5</f>
        <v>-60</v>
      </c>
      <c r="AK5" s="249"/>
      <c r="AL5" s="252"/>
      <c r="AM5" s="249">
        <f>(AK5-AL5)*1.55/'Snelle prijsberekening '!B$6</f>
        <v>0</v>
      </c>
    </row>
    <row r="6" spans="1:41" ht="57.95" customHeight="1">
      <c r="A6" s="369"/>
      <c r="C6" s="243"/>
      <c r="D6" s="243"/>
      <c r="E6" s="242">
        <f>'Snelle prijsberekening '!B$6</f>
        <v>2</v>
      </c>
      <c r="F6" s="243">
        <v>1</v>
      </c>
      <c r="G6" s="244">
        <v>60</v>
      </c>
      <c r="H6" s="245">
        <f t="shared" si="0"/>
        <v>60</v>
      </c>
      <c r="I6" s="246"/>
      <c r="J6" s="244"/>
      <c r="K6" s="241" t="s">
        <v>601</v>
      </c>
      <c r="L6" s="241" t="s">
        <v>599</v>
      </c>
      <c r="M6" s="241"/>
      <c r="N6" s="423" t="s">
        <v>1093</v>
      </c>
      <c r="O6" s="540" t="s">
        <v>621</v>
      </c>
      <c r="P6" s="419" t="s">
        <v>1097</v>
      </c>
      <c r="Q6" s="422" t="s">
        <v>1094</v>
      </c>
      <c r="R6" s="496"/>
      <c r="S6" s="496"/>
      <c r="T6" s="496"/>
      <c r="U6" s="496"/>
      <c r="V6" s="496"/>
      <c r="W6" s="496"/>
      <c r="X6" s="249"/>
      <c r="Y6" s="497"/>
      <c r="Z6" s="250"/>
      <c r="AA6" s="241"/>
      <c r="AB6" s="249"/>
      <c r="AD6" s="250"/>
      <c r="AF6" s="249"/>
      <c r="AH6" s="250"/>
      <c r="AK6" s="249"/>
      <c r="AL6" s="252"/>
      <c r="AM6" s="249"/>
    </row>
    <row r="7" spans="1:41" s="439" customFormat="1" ht="57.95" customHeight="1" thickBot="1">
      <c r="A7" s="438"/>
      <c r="C7" s="440"/>
      <c r="D7" s="440"/>
      <c r="E7" s="441">
        <f>'Snelle prijsberekening '!B$6</f>
        <v>2</v>
      </c>
      <c r="F7" s="440">
        <v>1</v>
      </c>
      <c r="G7" s="442">
        <v>60</v>
      </c>
      <c r="H7" s="443">
        <f t="shared" si="0"/>
        <v>60</v>
      </c>
      <c r="I7" s="537"/>
      <c r="J7" s="442"/>
      <c r="K7" s="444" t="s">
        <v>605</v>
      </c>
      <c r="L7" s="444" t="s">
        <v>602</v>
      </c>
      <c r="M7" s="444"/>
      <c r="N7" s="456" t="s">
        <v>1095</v>
      </c>
      <c r="O7" s="541" t="s">
        <v>58</v>
      </c>
      <c r="P7" s="448" t="s">
        <v>1098</v>
      </c>
      <c r="Q7" s="619" t="s">
        <v>1096</v>
      </c>
      <c r="R7" s="570"/>
      <c r="S7" s="570"/>
      <c r="T7" s="570"/>
      <c r="U7" s="570"/>
      <c r="V7" s="570"/>
      <c r="W7" s="570"/>
      <c r="X7" s="562"/>
      <c r="Y7" s="563"/>
      <c r="Z7" s="564"/>
      <c r="AA7" s="444"/>
      <c r="AB7" s="562"/>
      <c r="AC7" s="444"/>
      <c r="AD7" s="564"/>
      <c r="AE7" s="445"/>
      <c r="AF7" s="562"/>
      <c r="AG7" s="444"/>
      <c r="AH7" s="564"/>
      <c r="AI7" s="445"/>
      <c r="AJ7" s="444"/>
      <c r="AK7" s="562"/>
      <c r="AL7" s="565"/>
      <c r="AM7" s="562"/>
      <c r="AN7" s="445"/>
      <c r="AO7" s="444"/>
    </row>
    <row r="8" spans="1:41" s="427" customFormat="1" ht="48.75" customHeight="1">
      <c r="A8" s="426"/>
      <c r="B8" s="428" t="s">
        <v>1075</v>
      </c>
      <c r="C8" s="433"/>
      <c r="D8" s="543"/>
      <c r="E8" s="429">
        <f>'Snelle prijsberekening '!B$6</f>
        <v>2</v>
      </c>
      <c r="F8" s="430">
        <v>1</v>
      </c>
      <c r="G8" s="431">
        <v>85</v>
      </c>
      <c r="H8" s="432">
        <f t="shared" si="0"/>
        <v>85</v>
      </c>
      <c r="I8" s="538"/>
      <c r="J8" s="431"/>
      <c r="K8" s="433" t="s">
        <v>618</v>
      </c>
      <c r="L8" s="433" t="s">
        <v>616</v>
      </c>
      <c r="M8" s="433"/>
      <c r="N8" s="544" t="s">
        <v>1086</v>
      </c>
      <c r="O8" s="617" t="s">
        <v>1087</v>
      </c>
      <c r="P8" s="436" t="s">
        <v>1089</v>
      </c>
      <c r="Q8" s="437" t="s">
        <v>1088</v>
      </c>
      <c r="R8" s="434"/>
      <c r="S8" s="434"/>
      <c r="T8" s="434"/>
      <c r="U8" s="434"/>
      <c r="V8" s="434"/>
      <c r="W8" s="434"/>
      <c r="X8" s="559"/>
      <c r="Y8" s="618"/>
      <c r="Z8" s="560">
        <f t="shared" ref="Z8:Z11" si="2">X8-H8</f>
        <v>-85</v>
      </c>
      <c r="AA8" s="433"/>
      <c r="AB8" s="559"/>
      <c r="AC8" s="433"/>
      <c r="AD8" s="560">
        <f t="shared" ref="AD8:AD11" si="3">AB8-H8</f>
        <v>-85</v>
      </c>
      <c r="AE8" s="434"/>
      <c r="AF8" s="559"/>
      <c r="AG8" s="433"/>
      <c r="AH8" s="560">
        <f t="shared" ref="AH8:AH11" si="4">AF8-H8</f>
        <v>-85</v>
      </c>
      <c r="AI8" s="434"/>
      <c r="AJ8" s="433"/>
      <c r="AK8" s="559">
        <f t="shared" ref="AK8" si="5">AF8</f>
        <v>0</v>
      </c>
      <c r="AL8" s="561"/>
      <c r="AM8" s="559">
        <f>(AK8-AL8)*1.55/'Snelle prijsberekening '!B$6</f>
        <v>0</v>
      </c>
      <c r="AN8" s="434"/>
      <c r="AO8" s="433"/>
    </row>
    <row r="9" spans="1:41" ht="45" customHeight="1">
      <c r="A9" s="369"/>
      <c r="C9" s="494"/>
      <c r="D9" s="494"/>
      <c r="E9" s="242">
        <f>'Snelle prijsberekening '!B$6</f>
        <v>2</v>
      </c>
      <c r="F9" s="243">
        <v>1</v>
      </c>
      <c r="G9" s="431">
        <v>85</v>
      </c>
      <c r="H9" s="245">
        <f t="shared" si="0"/>
        <v>85</v>
      </c>
      <c r="I9" s="246"/>
      <c r="J9" s="244"/>
      <c r="K9" s="433" t="s">
        <v>665</v>
      </c>
      <c r="L9" s="433" t="s">
        <v>613</v>
      </c>
      <c r="M9" s="241"/>
      <c r="N9" s="423" t="s">
        <v>1099</v>
      </c>
      <c r="O9" s="545" t="s">
        <v>58</v>
      </c>
      <c r="P9" s="419" t="s">
        <v>1103</v>
      </c>
      <c r="Q9" s="422" t="s">
        <v>1100</v>
      </c>
      <c r="X9" s="249"/>
      <c r="Y9" s="497"/>
      <c r="Z9" s="250">
        <f t="shared" si="2"/>
        <v>-85</v>
      </c>
      <c r="AA9" s="241"/>
      <c r="AB9" s="249"/>
      <c r="AD9" s="250">
        <f t="shared" si="3"/>
        <v>-85</v>
      </c>
      <c r="AF9" s="249"/>
      <c r="AH9" s="250">
        <f t="shared" si="4"/>
        <v>-85</v>
      </c>
      <c r="AK9" s="249"/>
      <c r="AL9" s="252"/>
      <c r="AM9" s="249">
        <f>(AK9-AL9)*1.55/'Snelle prijsberekening '!B$6</f>
        <v>0</v>
      </c>
    </row>
    <row r="10" spans="1:41" ht="45" customHeight="1">
      <c r="A10" s="369"/>
      <c r="C10" s="494"/>
      <c r="D10" s="494"/>
      <c r="E10" s="242">
        <f>'Snelle prijsberekening '!B$6</f>
        <v>2</v>
      </c>
      <c r="F10" s="243">
        <v>1</v>
      </c>
      <c r="G10" s="431">
        <v>85</v>
      </c>
      <c r="H10" s="245">
        <f t="shared" si="0"/>
        <v>85</v>
      </c>
      <c r="I10" s="246"/>
      <c r="J10" s="244"/>
      <c r="K10" s="433" t="s">
        <v>618</v>
      </c>
      <c r="L10" s="433" t="s">
        <v>625</v>
      </c>
      <c r="M10" s="241"/>
      <c r="N10" s="423" t="s">
        <v>1104</v>
      </c>
      <c r="O10" s="545" t="s">
        <v>621</v>
      </c>
      <c r="P10" s="419" t="s">
        <v>1106</v>
      </c>
      <c r="Q10" s="422" t="s">
        <v>1105</v>
      </c>
      <c r="X10" s="249"/>
      <c r="Y10" s="497"/>
      <c r="Z10" s="250"/>
      <c r="AA10" s="241"/>
      <c r="AB10" s="249"/>
      <c r="AD10" s="250"/>
      <c r="AF10" s="249"/>
      <c r="AH10" s="250"/>
      <c r="AK10" s="249"/>
      <c r="AL10" s="252"/>
      <c r="AM10" s="249"/>
    </row>
    <row r="11" spans="1:41" ht="57.95" customHeight="1">
      <c r="A11" s="369"/>
      <c r="C11" s="243"/>
      <c r="D11" s="243"/>
      <c r="E11" s="242">
        <f>'Snelle prijsberekening '!B$6</f>
        <v>2</v>
      </c>
      <c r="F11" s="243">
        <v>1</v>
      </c>
      <c r="G11" s="431">
        <v>85</v>
      </c>
      <c r="H11" s="245">
        <f t="shared" si="0"/>
        <v>85</v>
      </c>
      <c r="I11" s="246"/>
      <c r="J11" s="244"/>
      <c r="K11" s="433" t="s">
        <v>618</v>
      </c>
      <c r="L11" s="433" t="s">
        <v>625</v>
      </c>
      <c r="M11" s="241"/>
      <c r="N11" s="423" t="s">
        <v>1107</v>
      </c>
      <c r="O11" s="545" t="s">
        <v>58</v>
      </c>
      <c r="P11" s="419" t="s">
        <v>1109</v>
      </c>
      <c r="Q11" s="422" t="s">
        <v>1108</v>
      </c>
      <c r="X11" s="249"/>
      <c r="Y11" s="497"/>
      <c r="Z11" s="250">
        <f t="shared" si="2"/>
        <v>-85</v>
      </c>
      <c r="AA11" s="241"/>
      <c r="AB11" s="249"/>
      <c r="AD11" s="250">
        <f t="shared" si="3"/>
        <v>-85</v>
      </c>
      <c r="AF11" s="249"/>
      <c r="AH11" s="250">
        <f t="shared" si="4"/>
        <v>-85</v>
      </c>
      <c r="AK11" s="249"/>
      <c r="AL11" s="252"/>
      <c r="AM11" s="249">
        <f>(AK11-AL11)*1.55/'Snelle prijsberekening '!B$6</f>
        <v>0</v>
      </c>
    </row>
    <row r="12" spans="1:41" ht="57.95" customHeight="1">
      <c r="A12" s="369"/>
      <c r="C12" s="243"/>
      <c r="D12" s="243"/>
      <c r="E12" s="242">
        <f>'Snelle prijsberekening '!B$6</f>
        <v>2</v>
      </c>
      <c r="F12" s="243">
        <v>1</v>
      </c>
      <c r="G12" s="431">
        <v>85</v>
      </c>
      <c r="H12" s="245">
        <f t="shared" si="0"/>
        <v>85</v>
      </c>
      <c r="I12" s="246"/>
      <c r="J12" s="244"/>
      <c r="K12" s="433" t="s">
        <v>618</v>
      </c>
      <c r="L12" s="433" t="s">
        <v>616</v>
      </c>
      <c r="M12" s="241"/>
      <c r="N12" s="435" t="s">
        <v>1110</v>
      </c>
      <c r="O12" s="545" t="s">
        <v>58</v>
      </c>
      <c r="P12" s="419" t="s">
        <v>1112</v>
      </c>
      <c r="Q12" s="422" t="s">
        <v>1111</v>
      </c>
      <c r="X12" s="249"/>
      <c r="Y12" s="497"/>
      <c r="Z12" s="250"/>
      <c r="AA12" s="241"/>
      <c r="AB12" s="249"/>
      <c r="AD12" s="250"/>
      <c r="AF12" s="249"/>
      <c r="AH12" s="250"/>
      <c r="AK12" s="249"/>
      <c r="AL12" s="252"/>
      <c r="AM12" s="249"/>
    </row>
    <row r="13" spans="1:41" ht="57.95" customHeight="1">
      <c r="A13" s="369"/>
      <c r="C13" s="243"/>
      <c r="D13" s="243"/>
      <c r="E13" s="242">
        <f>'Snelle prijsberekening '!B$6</f>
        <v>2</v>
      </c>
      <c r="F13" s="243">
        <v>1</v>
      </c>
      <c r="G13" s="431">
        <v>85</v>
      </c>
      <c r="H13" s="245">
        <f t="shared" si="0"/>
        <v>85</v>
      </c>
      <c r="I13" s="246"/>
      <c r="J13" s="244"/>
      <c r="K13" s="433" t="s">
        <v>618</v>
      </c>
      <c r="L13" s="433" t="s">
        <v>798</v>
      </c>
      <c r="M13" s="241"/>
      <c r="N13" s="435" t="s">
        <v>1120</v>
      </c>
      <c r="O13" s="545" t="s">
        <v>58</v>
      </c>
      <c r="P13" s="419" t="s">
        <v>1121</v>
      </c>
      <c r="Q13" s="422" t="s">
        <v>1122</v>
      </c>
      <c r="X13" s="249"/>
      <c r="Y13" s="497"/>
      <c r="Z13" s="250"/>
      <c r="AA13" s="241"/>
      <c r="AB13" s="249"/>
      <c r="AD13" s="250"/>
      <c r="AF13" s="249"/>
      <c r="AH13" s="250"/>
      <c r="AK13" s="249"/>
      <c r="AL13" s="252"/>
      <c r="AM13" s="249"/>
    </row>
    <row r="14" spans="1:41" s="439" customFormat="1" ht="57.95" customHeight="1" thickBot="1">
      <c r="A14" s="438"/>
      <c r="C14" s="440"/>
      <c r="D14" s="440"/>
      <c r="E14" s="441">
        <f>'Snelle prijsberekening '!B$6</f>
        <v>2</v>
      </c>
      <c r="F14" s="440">
        <v>1</v>
      </c>
      <c r="G14" s="442">
        <v>85</v>
      </c>
      <c r="H14" s="443">
        <f t="shared" si="0"/>
        <v>85</v>
      </c>
      <c r="I14" s="537"/>
      <c r="J14" s="442"/>
      <c r="K14" s="444" t="s">
        <v>611</v>
      </c>
      <c r="L14" s="444" t="s">
        <v>625</v>
      </c>
      <c r="M14" s="444"/>
      <c r="N14" s="456" t="s">
        <v>1123</v>
      </c>
      <c r="O14" s="546" t="s">
        <v>58</v>
      </c>
      <c r="P14" s="448" t="s">
        <v>1125</v>
      </c>
      <c r="Q14" s="449" t="s">
        <v>1124</v>
      </c>
      <c r="R14" s="445"/>
      <c r="S14" s="445"/>
      <c r="T14" s="445"/>
      <c r="U14" s="445"/>
      <c r="V14" s="445"/>
      <c r="W14" s="445"/>
      <c r="X14" s="562"/>
      <c r="Y14" s="563"/>
      <c r="Z14" s="564"/>
      <c r="AA14" s="444"/>
      <c r="AB14" s="562"/>
      <c r="AC14" s="444"/>
      <c r="AD14" s="564"/>
      <c r="AE14" s="445"/>
      <c r="AF14" s="562"/>
      <c r="AG14" s="444"/>
      <c r="AH14" s="564"/>
      <c r="AI14" s="445"/>
      <c r="AJ14" s="444"/>
      <c r="AK14" s="562"/>
      <c r="AL14" s="565"/>
      <c r="AM14" s="562"/>
      <c r="AN14" s="445"/>
      <c r="AO14" s="444"/>
    </row>
    <row r="15" spans="1:41" s="427" customFormat="1" ht="57.95" customHeight="1">
      <c r="A15" s="426"/>
      <c r="B15" s="491" t="s">
        <v>1076</v>
      </c>
      <c r="C15" s="543"/>
      <c r="D15" s="543"/>
      <c r="E15" s="429">
        <f>'Snelle prijsberekening '!B$6</f>
        <v>2</v>
      </c>
      <c r="F15" s="430">
        <v>1</v>
      </c>
      <c r="G15" s="431">
        <v>150</v>
      </c>
      <c r="H15" s="432">
        <f t="shared" si="0"/>
        <v>150</v>
      </c>
      <c r="I15" s="538"/>
      <c r="J15" s="431"/>
      <c r="K15" s="433" t="s">
        <v>637</v>
      </c>
      <c r="L15" s="433" t="s">
        <v>1027</v>
      </c>
      <c r="M15" s="433"/>
      <c r="N15" s="544" t="s">
        <v>1101</v>
      </c>
      <c r="O15" s="557" t="s">
        <v>58</v>
      </c>
      <c r="P15" s="436" t="s">
        <v>1129</v>
      </c>
      <c r="Q15" s="437" t="s">
        <v>1102</v>
      </c>
      <c r="R15" s="558"/>
      <c r="S15" s="558"/>
      <c r="T15" s="558"/>
      <c r="U15" s="558"/>
      <c r="V15" s="558"/>
      <c r="W15" s="558"/>
      <c r="X15" s="559"/>
      <c r="Y15" s="433"/>
      <c r="Z15" s="560">
        <f>X15-H15</f>
        <v>-150</v>
      </c>
      <c r="AA15" s="433"/>
      <c r="AB15" s="559"/>
      <c r="AC15" s="433"/>
      <c r="AD15" s="560">
        <f>AB15-H15</f>
        <v>-150</v>
      </c>
      <c r="AE15" s="434"/>
      <c r="AF15" s="559"/>
      <c r="AG15" s="433"/>
      <c r="AH15" s="560">
        <f>AF15-H15</f>
        <v>-150</v>
      </c>
      <c r="AI15" s="434"/>
      <c r="AJ15" s="433"/>
      <c r="AK15" s="559"/>
      <c r="AL15" s="561"/>
      <c r="AM15" s="559">
        <f>(AK15-AL15)*1.55/'Snelle prijsberekening '!B$6</f>
        <v>0</v>
      </c>
      <c r="AN15" s="434"/>
      <c r="AO15" s="433"/>
    </row>
    <row r="16" spans="1:41" ht="57.95" customHeight="1">
      <c r="A16" s="426"/>
      <c r="B16" s="427"/>
      <c r="C16" s="543"/>
      <c r="D16" s="543"/>
      <c r="E16" s="429">
        <f>'Snelle prijsberekening '!B$6</f>
        <v>2</v>
      </c>
      <c r="F16" s="430">
        <v>1</v>
      </c>
      <c r="G16" s="431">
        <v>120</v>
      </c>
      <c r="H16" s="432">
        <f t="shared" si="0"/>
        <v>120</v>
      </c>
      <c r="I16" s="538"/>
      <c r="J16" s="431"/>
      <c r="K16" s="433" t="s">
        <v>1115</v>
      </c>
      <c r="L16" s="433" t="s">
        <v>1027</v>
      </c>
      <c r="M16" s="433"/>
      <c r="N16" s="424" t="s">
        <v>1113</v>
      </c>
      <c r="O16" s="547" t="s">
        <v>58</v>
      </c>
      <c r="P16" s="436" t="s">
        <v>1128</v>
      </c>
      <c r="Q16" s="437" t="s">
        <v>1114</v>
      </c>
      <c r="R16" s="496"/>
      <c r="S16" s="496"/>
      <c r="T16" s="496"/>
      <c r="U16" s="496"/>
      <c r="V16" s="496"/>
      <c r="W16" s="496"/>
      <c r="X16" s="249"/>
      <c r="Z16" s="250"/>
      <c r="AA16" s="241"/>
      <c r="AB16" s="249"/>
      <c r="AD16" s="250"/>
      <c r="AF16" s="249"/>
      <c r="AH16" s="250"/>
      <c r="AK16" s="249"/>
      <c r="AL16" s="252"/>
      <c r="AM16" s="249"/>
    </row>
    <row r="17" spans="1:41" s="439" customFormat="1" ht="57.95" customHeight="1" thickBot="1">
      <c r="A17" s="438"/>
      <c r="C17" s="569"/>
      <c r="D17" s="569"/>
      <c r="E17" s="441">
        <f>'Snelle prijsberekening '!B$6</f>
        <v>2</v>
      </c>
      <c r="F17" s="440">
        <v>1</v>
      </c>
      <c r="G17" s="442">
        <v>150</v>
      </c>
      <c r="H17" s="443">
        <f t="shared" si="0"/>
        <v>150</v>
      </c>
      <c r="I17" s="537"/>
      <c r="J17" s="442"/>
      <c r="K17" s="444" t="s">
        <v>1115</v>
      </c>
      <c r="L17" s="444" t="s">
        <v>1132</v>
      </c>
      <c r="M17" s="444"/>
      <c r="N17" s="453" t="s">
        <v>1131</v>
      </c>
      <c r="O17" s="548" t="s">
        <v>58</v>
      </c>
      <c r="P17" s="448" t="s">
        <v>1134</v>
      </c>
      <c r="Q17" s="449" t="s">
        <v>1133</v>
      </c>
      <c r="R17" s="570"/>
      <c r="S17" s="570"/>
      <c r="T17" s="570"/>
      <c r="U17" s="570"/>
      <c r="V17" s="570"/>
      <c r="W17" s="570"/>
      <c r="X17" s="562"/>
      <c r="Y17" s="444"/>
      <c r="Z17" s="564"/>
      <c r="AA17" s="444"/>
      <c r="AB17" s="562"/>
      <c r="AC17" s="444"/>
      <c r="AD17" s="564"/>
      <c r="AE17" s="445"/>
      <c r="AF17" s="562"/>
      <c r="AG17" s="444"/>
      <c r="AH17" s="564"/>
      <c r="AI17" s="445"/>
      <c r="AJ17" s="444"/>
      <c r="AK17" s="562"/>
      <c r="AL17" s="565"/>
      <c r="AM17" s="562"/>
      <c r="AN17" s="445"/>
      <c r="AO17" s="444"/>
    </row>
    <row r="18" spans="1:41" ht="48.75" customHeight="1">
      <c r="A18" s="369"/>
      <c r="B18" s="457" t="s">
        <v>1077</v>
      </c>
      <c r="C18" s="248"/>
      <c r="D18" s="555"/>
      <c r="E18" s="242">
        <f>'Snelle prijsberekening '!B$6</f>
        <v>2</v>
      </c>
      <c r="F18" s="243">
        <v>1</v>
      </c>
      <c r="G18" s="244">
        <v>100</v>
      </c>
      <c r="H18" s="245">
        <f t="shared" si="0"/>
        <v>100</v>
      </c>
      <c r="I18" s="246"/>
      <c r="J18" s="244"/>
      <c r="K18" s="241" t="s">
        <v>649</v>
      </c>
      <c r="L18" s="241" t="s">
        <v>782</v>
      </c>
      <c r="M18" s="241"/>
      <c r="N18" s="435" t="s">
        <v>1116</v>
      </c>
      <c r="O18" s="551" t="s">
        <v>1118</v>
      </c>
      <c r="P18" s="419" t="s">
        <v>1119</v>
      </c>
      <c r="Q18" s="422" t="s">
        <v>1117</v>
      </c>
      <c r="R18" s="496"/>
      <c r="S18" s="496"/>
      <c r="T18" s="496"/>
      <c r="U18" s="496"/>
      <c r="V18" s="496"/>
      <c r="W18" s="496"/>
      <c r="X18" s="249"/>
      <c r="Z18" s="250">
        <f t="shared" ref="Z18" si="6">X18-H18</f>
        <v>-100</v>
      </c>
      <c r="AA18" s="241"/>
      <c r="AB18" s="249"/>
      <c r="AD18" s="250">
        <f t="shared" ref="AD18" si="7">AB18-H18</f>
        <v>-100</v>
      </c>
      <c r="AF18" s="249"/>
      <c r="AH18" s="250">
        <f t="shared" ref="AH18" si="8">AF18-H18</f>
        <v>-100</v>
      </c>
      <c r="AK18" s="249">
        <f t="shared" ref="AK18" si="9">AF18</f>
        <v>0</v>
      </c>
      <c r="AL18" s="252"/>
      <c r="AM18" s="249">
        <f>(AK18-AL18)*1.55/'Snelle prijsberekening '!B$6</f>
        <v>0</v>
      </c>
    </row>
    <row r="19" spans="1:41" ht="48.75" customHeight="1">
      <c r="A19" s="369"/>
      <c r="C19" s="555"/>
      <c r="D19" s="555"/>
      <c r="E19" s="242">
        <f>'Snelle prijsberekening '!B$6</f>
        <v>2</v>
      </c>
      <c r="F19" s="243">
        <v>1</v>
      </c>
      <c r="G19" s="244">
        <v>100</v>
      </c>
      <c r="H19" s="245">
        <f t="shared" si="0"/>
        <v>100</v>
      </c>
      <c r="I19" s="246"/>
      <c r="J19" s="244"/>
      <c r="K19" s="241" t="s">
        <v>644</v>
      </c>
      <c r="L19" s="241" t="s">
        <v>641</v>
      </c>
      <c r="M19" s="241"/>
      <c r="N19" s="423" t="s">
        <v>1126</v>
      </c>
      <c r="O19" s="551" t="s">
        <v>1118</v>
      </c>
      <c r="P19" s="419" t="s">
        <v>1130</v>
      </c>
      <c r="Q19" s="422" t="s">
        <v>1127</v>
      </c>
      <c r="R19" s="496"/>
      <c r="S19" s="496"/>
      <c r="T19" s="496"/>
      <c r="U19" s="496"/>
      <c r="V19" s="496"/>
      <c r="W19" s="496"/>
      <c r="X19" s="249"/>
      <c r="Z19" s="250"/>
      <c r="AA19" s="241"/>
      <c r="AB19" s="249"/>
      <c r="AD19" s="250"/>
      <c r="AF19" s="249"/>
      <c r="AH19" s="250"/>
      <c r="AK19" s="249"/>
      <c r="AL19" s="252"/>
      <c r="AM19" s="249"/>
    </row>
    <row r="20" spans="1:41" ht="45" customHeight="1">
      <c r="A20" s="369"/>
      <c r="C20" s="494"/>
      <c r="D20" s="494"/>
      <c r="E20" s="242">
        <f>'Snelle prijsberekening '!B$6</f>
        <v>2</v>
      </c>
      <c r="F20" s="243">
        <v>1</v>
      </c>
      <c r="G20" s="244">
        <v>90</v>
      </c>
      <c r="H20" s="245">
        <f t="shared" si="0"/>
        <v>90</v>
      </c>
      <c r="I20" s="246"/>
      <c r="J20" s="244"/>
      <c r="K20" s="241" t="s">
        <v>644</v>
      </c>
      <c r="L20" s="241" t="s">
        <v>1137</v>
      </c>
      <c r="M20" s="241"/>
      <c r="N20" s="423" t="s">
        <v>1135</v>
      </c>
      <c r="O20" s="551" t="s">
        <v>1118</v>
      </c>
      <c r="P20" s="419" t="s">
        <v>1136</v>
      </c>
      <c r="Q20" s="422" t="s">
        <v>1138</v>
      </c>
      <c r="R20" s="496"/>
      <c r="S20" s="496"/>
      <c r="T20" s="496"/>
      <c r="U20" s="496"/>
      <c r="V20" s="496"/>
      <c r="W20" s="496"/>
      <c r="X20" s="249"/>
      <c r="Z20" s="250">
        <f t="shared" ref="Z20:Z21" si="10">X20-H20</f>
        <v>-90</v>
      </c>
      <c r="AA20" s="241"/>
      <c r="AB20" s="249"/>
      <c r="AD20" s="250">
        <f t="shared" ref="AD20:AD21" si="11">AB20-H20</f>
        <v>-90</v>
      </c>
      <c r="AF20" s="249"/>
      <c r="AH20" s="250">
        <f t="shared" ref="AH20:AH21" si="12">AF20-H20</f>
        <v>-90</v>
      </c>
      <c r="AK20" s="249"/>
      <c r="AL20" s="252"/>
      <c r="AM20" s="249">
        <f>(AK20-AL20)*1.55/'Snelle prijsberekening '!B$6</f>
        <v>0</v>
      </c>
    </row>
    <row r="21" spans="1:41" ht="57.95" customHeight="1" thickBot="1">
      <c r="A21" s="438"/>
      <c r="B21" s="439"/>
      <c r="C21" s="440"/>
      <c r="D21" s="440"/>
      <c r="E21" s="441">
        <f>'Snelle prijsberekening '!B$6</f>
        <v>2</v>
      </c>
      <c r="F21" s="440">
        <v>1</v>
      </c>
      <c r="G21" s="442">
        <v>90</v>
      </c>
      <c r="H21" s="443">
        <f t="shared" si="0"/>
        <v>90</v>
      </c>
      <c r="I21" s="537"/>
      <c r="J21" s="442"/>
      <c r="K21" s="444" t="s">
        <v>618</v>
      </c>
      <c r="L21" s="444" t="s">
        <v>648</v>
      </c>
      <c r="M21" s="444"/>
      <c r="N21" s="456" t="s">
        <v>1139</v>
      </c>
      <c r="O21" s="552" t="s">
        <v>1140</v>
      </c>
      <c r="P21" s="448" t="s">
        <v>1142</v>
      </c>
      <c r="Q21" s="449" t="s">
        <v>1141</v>
      </c>
      <c r="R21" s="496"/>
      <c r="S21" s="496"/>
      <c r="T21" s="496"/>
      <c r="U21" s="496"/>
      <c r="V21" s="496"/>
      <c r="W21" s="496"/>
      <c r="X21" s="249"/>
      <c r="Z21" s="250">
        <f t="shared" si="10"/>
        <v>-90</v>
      </c>
      <c r="AA21" s="241"/>
      <c r="AB21" s="249"/>
      <c r="AD21" s="250">
        <f t="shared" si="11"/>
        <v>-90</v>
      </c>
      <c r="AF21" s="249"/>
      <c r="AH21" s="250">
        <f t="shared" si="12"/>
        <v>-90</v>
      </c>
      <c r="AK21" s="249"/>
      <c r="AL21" s="252"/>
      <c r="AM21" s="249">
        <f>(AK21-AL21)*1.55/'Snelle prijsberekening '!B$6</f>
        <v>0</v>
      </c>
    </row>
    <row r="22" spans="1:41" s="427" customFormat="1" ht="30.95" customHeight="1">
      <c r="A22" s="426"/>
      <c r="C22" s="433"/>
      <c r="D22" s="433"/>
      <c r="E22" s="430"/>
      <c r="F22" s="430"/>
      <c r="G22" s="431"/>
      <c r="H22" s="431"/>
      <c r="I22" s="431"/>
      <c r="J22" s="538"/>
      <c r="K22" s="433"/>
      <c r="L22" s="433"/>
      <c r="M22" s="572"/>
      <c r="N22" s="433"/>
      <c r="O22" s="433"/>
      <c r="P22" s="433"/>
      <c r="Q22" s="433"/>
      <c r="R22" s="434"/>
      <c r="S22" s="434"/>
      <c r="T22" s="434"/>
      <c r="U22" s="434"/>
      <c r="V22" s="434"/>
      <c r="W22" s="434"/>
      <c r="X22" s="433"/>
      <c r="Y22" s="433"/>
      <c r="Z22" s="433"/>
      <c r="AA22" s="572"/>
      <c r="AB22" s="559"/>
      <c r="AC22" s="433"/>
      <c r="AD22" s="433"/>
      <c r="AE22" s="434"/>
      <c r="AF22" s="433"/>
      <c r="AG22" s="433"/>
      <c r="AH22" s="433"/>
      <c r="AI22" s="434"/>
      <c r="AJ22" s="433"/>
      <c r="AK22" s="433"/>
      <c r="AL22" s="561"/>
      <c r="AM22" s="559">
        <f>(AK22-AL22)*1.55/'Snelle prijsberekening '!B$6</f>
        <v>0</v>
      </c>
      <c r="AN22" s="434"/>
      <c r="AO22" s="433"/>
    </row>
    <row r="23" spans="1:41" ht="15.75">
      <c r="A23" s="369"/>
      <c r="G23" s="244"/>
      <c r="H23" s="244"/>
      <c r="I23" s="244"/>
      <c r="J23" s="246"/>
      <c r="AB23" s="249"/>
      <c r="AL23" s="252"/>
      <c r="AM23" s="249">
        <f>(AK23-AL23)*1.55/'Snelle prijsberekening '!B$6</f>
        <v>0</v>
      </c>
    </row>
    <row r="24" spans="1:41" ht="15.75">
      <c r="A24" s="369"/>
      <c r="G24" s="244"/>
      <c r="H24" s="244"/>
      <c r="I24" s="244"/>
      <c r="J24" s="246"/>
      <c r="AB24" s="249"/>
      <c r="AL24" s="252"/>
      <c r="AM24" s="249">
        <f>(AK24-AL24)*1.55/'Snelle prijsberekening '!B$6</f>
        <v>0</v>
      </c>
    </row>
    <row r="25" spans="1:41" s="247" customFormat="1">
      <c r="A25" s="240"/>
      <c r="B25" s="240"/>
      <c r="C25" s="241"/>
      <c r="D25" s="241"/>
      <c r="E25" s="243"/>
      <c r="F25" s="243"/>
      <c r="G25" s="244"/>
      <c r="H25" s="244"/>
      <c r="I25" s="244"/>
      <c r="J25" s="246"/>
      <c r="K25" s="241"/>
      <c r="L25" s="241"/>
      <c r="M25" s="248"/>
      <c r="N25" s="241"/>
      <c r="O25" s="241"/>
      <c r="P25" s="241"/>
      <c r="Q25" s="241"/>
      <c r="X25" s="241"/>
      <c r="Y25" s="241"/>
      <c r="Z25" s="241"/>
      <c r="AA25" s="248"/>
      <c r="AB25" s="249"/>
      <c r="AC25" s="241"/>
      <c r="AD25" s="241"/>
      <c r="AF25" s="241"/>
      <c r="AG25" s="241"/>
      <c r="AH25" s="241"/>
      <c r="AJ25" s="241"/>
      <c r="AK25" s="241"/>
      <c r="AL25" s="241"/>
      <c r="AM25" s="249">
        <f>(AK25-AL25)*1.55/'Snelle prijsberekening '!B$6</f>
        <v>0</v>
      </c>
      <c r="AO25" s="241"/>
    </row>
    <row r="26" spans="1:41" s="247" customFormat="1">
      <c r="A26" s="240"/>
      <c r="B26" s="240"/>
      <c r="C26" s="241"/>
      <c r="D26" s="241"/>
      <c r="E26" s="243"/>
      <c r="F26" s="243"/>
      <c r="G26" s="244"/>
      <c r="H26" s="244"/>
      <c r="I26" s="244"/>
      <c r="J26" s="246"/>
      <c r="K26" s="241"/>
      <c r="L26" s="241"/>
      <c r="M26" s="248"/>
      <c r="N26" s="241"/>
      <c r="O26" s="241"/>
      <c r="P26" s="241"/>
      <c r="Q26" s="241"/>
      <c r="X26" s="241"/>
      <c r="Y26" s="241"/>
      <c r="Z26" s="241"/>
      <c r="AA26" s="248"/>
      <c r="AB26" s="249"/>
      <c r="AC26" s="241"/>
      <c r="AD26" s="241"/>
      <c r="AF26" s="241"/>
      <c r="AG26" s="241"/>
      <c r="AH26" s="241"/>
      <c r="AJ26" s="241"/>
      <c r="AK26" s="241"/>
      <c r="AL26" s="241"/>
      <c r="AM26" s="249">
        <f>(AK26-AL26)*1.55/'Snelle prijsberekening '!B$6</f>
        <v>0</v>
      </c>
      <c r="AO26" s="241"/>
    </row>
    <row r="27" spans="1:41" s="247" customFormat="1">
      <c r="A27" s="240"/>
      <c r="B27" s="240"/>
      <c r="C27" s="241"/>
      <c r="D27" s="241"/>
      <c r="E27" s="243"/>
      <c r="F27" s="243"/>
      <c r="G27" s="244"/>
      <c r="H27" s="244"/>
      <c r="I27" s="244"/>
      <c r="J27" s="246"/>
      <c r="K27" s="241"/>
      <c r="L27" s="241"/>
      <c r="M27" s="248"/>
      <c r="N27" s="241"/>
      <c r="P27" s="241"/>
      <c r="Q27" s="241"/>
      <c r="X27" s="241"/>
      <c r="Y27" s="241"/>
      <c r="Z27" s="241"/>
      <c r="AA27" s="248"/>
      <c r="AB27" s="241"/>
      <c r="AC27" s="241"/>
      <c r="AD27" s="241"/>
      <c r="AF27" s="241"/>
      <c r="AG27" s="241"/>
      <c r="AH27" s="241"/>
      <c r="AJ27" s="241"/>
      <c r="AK27" s="241"/>
      <c r="AL27" s="241"/>
      <c r="AM27" s="249">
        <f>(AK27-AL27)*1.55/'Snelle prijsberekening '!B$6</f>
        <v>0</v>
      </c>
      <c r="AO27" s="24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E3312-D80B-42B5-B5B1-A6D0DEFC5CBA}">
  <sheetPr>
    <tabColor rgb="FF00B0F0"/>
  </sheetPr>
  <dimension ref="A1:AO29"/>
  <sheetViews>
    <sheetView topLeftCell="A22" zoomScale="82" zoomScaleNormal="82" workbookViewId="0">
      <selection activeCell="J13" sqref="J13"/>
    </sheetView>
  </sheetViews>
  <sheetFormatPr defaultColWidth="10.5703125" defaultRowHeight="15"/>
  <cols>
    <col min="1" max="1" width="23.42578125" style="240" customWidth="1"/>
    <col min="2" max="2" width="16.42578125" style="240" customWidth="1"/>
    <col min="3" max="4" width="18.85546875" style="241" customWidth="1"/>
    <col min="5" max="5" width="14.5703125" style="243" customWidth="1"/>
    <col min="6" max="6" width="12.140625" style="243" customWidth="1"/>
    <col min="7" max="7" width="15.7109375" style="243" customWidth="1"/>
    <col min="8" max="9" width="11.42578125" style="243" customWidth="1"/>
    <col min="10" max="10" width="16.7109375" style="255" customWidth="1"/>
    <col min="11" max="11" width="16" style="241" customWidth="1"/>
    <col min="12" max="12" width="15.5703125" style="241" customWidth="1"/>
    <col min="13" max="13" width="26.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601"/>
      <c r="B1" s="601" t="s">
        <v>292</v>
      </c>
      <c r="C1" s="602"/>
      <c r="D1" s="602"/>
      <c r="E1" s="602"/>
      <c r="F1" s="602"/>
      <c r="G1" s="602"/>
      <c r="H1" s="603"/>
      <c r="I1" s="603"/>
      <c r="K1" s="604" t="s">
        <v>295</v>
      </c>
      <c r="L1" s="605"/>
      <c r="M1" s="257"/>
      <c r="N1" s="606" t="s">
        <v>302</v>
      </c>
      <c r="O1" s="607"/>
      <c r="P1" s="237"/>
      <c r="Q1" s="237"/>
      <c r="R1" s="238"/>
      <c r="S1" s="542"/>
      <c r="T1" s="542"/>
      <c r="U1" s="542"/>
      <c r="V1" s="542"/>
      <c r="W1" s="542"/>
      <c r="X1" s="608" t="s">
        <v>310</v>
      </c>
      <c r="Y1" s="609"/>
      <c r="Z1" s="610"/>
      <c r="AA1" s="258"/>
      <c r="AB1" s="611" t="s">
        <v>308</v>
      </c>
      <c r="AC1" s="612"/>
      <c r="AD1" s="613"/>
      <c r="AE1" s="259"/>
      <c r="AF1" s="614" t="s">
        <v>286</v>
      </c>
      <c r="AG1" s="615"/>
      <c r="AH1" s="616"/>
      <c r="AI1" s="259"/>
      <c r="AJ1" s="598" t="s">
        <v>300</v>
      </c>
      <c r="AK1" s="599"/>
      <c r="AL1" s="599"/>
      <c r="AM1" s="600"/>
      <c r="AN1" s="239"/>
      <c r="AO1" s="260" t="s">
        <v>307</v>
      </c>
    </row>
    <row r="2" spans="1:41" s="270" customFormat="1" ht="131.1" customHeight="1">
      <c r="A2" s="368" t="s">
        <v>9</v>
      </c>
      <c r="B2" s="261" t="s">
        <v>290</v>
      </c>
      <c r="C2" s="261" t="s">
        <v>963</v>
      </c>
      <c r="D2" s="261" t="s">
        <v>964</v>
      </c>
      <c r="E2" s="261" t="s">
        <v>118</v>
      </c>
      <c r="F2" s="261" t="s">
        <v>117</v>
      </c>
      <c r="G2" s="261" t="s">
        <v>311</v>
      </c>
      <c r="H2" s="261" t="s">
        <v>312</v>
      </c>
      <c r="I2" s="261"/>
      <c r="J2" s="261" t="s">
        <v>965</v>
      </c>
      <c r="K2" s="262" t="s">
        <v>966</v>
      </c>
      <c r="L2" s="262" t="s">
        <v>967</v>
      </c>
      <c r="M2" s="261"/>
      <c r="N2" s="421" t="s">
        <v>968</v>
      </c>
      <c r="O2" s="420" t="s">
        <v>587</v>
      </c>
      <c r="P2" s="420" t="s">
        <v>588</v>
      </c>
      <c r="Q2" s="421" t="s">
        <v>589</v>
      </c>
      <c r="R2" s="263" t="s">
        <v>969</v>
      </c>
      <c r="S2" s="263"/>
      <c r="T2" s="263"/>
      <c r="U2" s="263"/>
      <c r="V2" s="263"/>
      <c r="W2" s="263"/>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1143</v>
      </c>
      <c r="E3" s="242">
        <f>'Snelle prijsberekening '!B$6</f>
        <v>2</v>
      </c>
      <c r="F3" s="243">
        <v>1</v>
      </c>
      <c r="G3" s="244">
        <v>60</v>
      </c>
      <c r="H3" s="245">
        <f t="shared" ref="H3:H23" si="0">G3*F3</f>
        <v>60</v>
      </c>
      <c r="I3" s="246"/>
      <c r="J3" s="244"/>
      <c r="K3" s="241" t="s">
        <v>600</v>
      </c>
      <c r="L3" s="241" t="s">
        <v>845</v>
      </c>
      <c r="M3" s="241"/>
      <c r="N3" s="423" t="s">
        <v>1169</v>
      </c>
      <c r="O3" s="540" t="s">
        <v>58</v>
      </c>
      <c r="P3" s="419" t="s">
        <v>1179</v>
      </c>
      <c r="Q3" s="422" t="s">
        <v>1178</v>
      </c>
      <c r="R3" s="496"/>
      <c r="S3" s="496"/>
      <c r="T3" s="496"/>
      <c r="U3" s="496"/>
      <c r="V3" s="496"/>
      <c r="W3" s="496"/>
      <c r="X3" s="249">
        <v>119</v>
      </c>
      <c r="Y3" s="497"/>
      <c r="Z3" s="250">
        <f>X3-H3</f>
        <v>59</v>
      </c>
      <c r="AA3" s="241"/>
      <c r="AB3" s="249">
        <v>110</v>
      </c>
      <c r="AD3" s="250">
        <f>AB3-H3</f>
        <v>50</v>
      </c>
      <c r="AF3" s="249"/>
      <c r="AH3" s="250">
        <f>AF3-H3</f>
        <v>-60</v>
      </c>
      <c r="AK3" s="249">
        <f t="shared" ref="AK3" si="1">AF3</f>
        <v>0</v>
      </c>
      <c r="AL3" s="252"/>
      <c r="AM3" s="249">
        <f>(AK3-AL3)*1.55/'Snelle prijsberekening '!B$6</f>
        <v>0</v>
      </c>
    </row>
    <row r="4" spans="1:41" ht="45" customHeight="1">
      <c r="A4" s="369"/>
      <c r="C4" s="494"/>
      <c r="D4" s="494"/>
      <c r="E4" s="242">
        <f>'Snelle prijsberekening '!B$6</f>
        <v>2</v>
      </c>
      <c r="F4" s="243">
        <v>1</v>
      </c>
      <c r="G4" s="244">
        <v>60</v>
      </c>
      <c r="H4" s="245">
        <f t="shared" si="0"/>
        <v>60</v>
      </c>
      <c r="I4" s="246"/>
      <c r="J4" s="244"/>
      <c r="K4" s="241" t="s">
        <v>656</v>
      </c>
      <c r="L4" s="241" t="s">
        <v>982</v>
      </c>
      <c r="M4" s="241"/>
      <c r="N4" s="424" t="s">
        <v>1170</v>
      </c>
      <c r="O4" s="540" t="s">
        <v>1191</v>
      </c>
      <c r="P4" s="419" t="s">
        <v>1193</v>
      </c>
      <c r="Q4" s="422" t="s">
        <v>1192</v>
      </c>
      <c r="R4" s="496"/>
      <c r="S4" s="496"/>
      <c r="T4" s="496"/>
      <c r="U4" s="496"/>
      <c r="V4" s="496"/>
      <c r="W4" s="496"/>
      <c r="X4" s="249"/>
      <c r="Y4" s="497"/>
      <c r="Z4" s="250">
        <f>X4-H4</f>
        <v>-60</v>
      </c>
      <c r="AA4" s="241"/>
      <c r="AB4" s="249"/>
      <c r="AD4" s="250">
        <f>AB4-H4</f>
        <v>-60</v>
      </c>
      <c r="AF4" s="249"/>
      <c r="AH4" s="250">
        <f>AF4-H4</f>
        <v>-60</v>
      </c>
      <c r="AK4" s="249"/>
      <c r="AL4" s="252"/>
      <c r="AM4" s="249">
        <f>(AK4-AL4)*1.55/'Snelle prijsberekening '!B$6</f>
        <v>0</v>
      </c>
    </row>
    <row r="5" spans="1:41" ht="57.95" customHeight="1">
      <c r="A5" s="369"/>
      <c r="C5" s="243"/>
      <c r="D5" s="243"/>
      <c r="E5" s="242">
        <f>'Snelle prijsberekening '!B$6</f>
        <v>2</v>
      </c>
      <c r="F5" s="243">
        <v>1</v>
      </c>
      <c r="G5" s="244">
        <v>60</v>
      </c>
      <c r="H5" s="245">
        <f t="shared" si="0"/>
        <v>60</v>
      </c>
      <c r="I5" s="246"/>
      <c r="J5" s="244"/>
      <c r="K5" s="241" t="s">
        <v>605</v>
      </c>
      <c r="L5" s="241" t="s">
        <v>602</v>
      </c>
      <c r="M5" s="241"/>
      <c r="N5" s="423" t="s">
        <v>1172</v>
      </c>
      <c r="O5" s="540" t="s">
        <v>621</v>
      </c>
      <c r="P5" s="419" t="s">
        <v>1197</v>
      </c>
      <c r="Q5" s="422" t="s">
        <v>1196</v>
      </c>
      <c r="R5" s="496"/>
      <c r="S5" s="496"/>
      <c r="T5" s="496"/>
      <c r="U5" s="496"/>
      <c r="V5" s="496"/>
      <c r="W5" s="496"/>
      <c r="X5" s="249"/>
      <c r="Y5" s="497"/>
      <c r="Z5" s="250">
        <f>X5-H5</f>
        <v>-60</v>
      </c>
      <c r="AA5" s="241"/>
      <c r="AB5" s="249"/>
      <c r="AD5" s="250">
        <f>AB5-H5</f>
        <v>-60</v>
      </c>
      <c r="AF5" s="249"/>
      <c r="AH5" s="250">
        <f>AF5-H5</f>
        <v>-60</v>
      </c>
      <c r="AK5" s="249"/>
      <c r="AL5" s="252"/>
      <c r="AM5" s="249">
        <f>(AK5-AL5)*1.55/'Snelle prijsberekening '!B$6</f>
        <v>0</v>
      </c>
    </row>
    <row r="6" spans="1:41" s="439" customFormat="1" ht="57.95" customHeight="1" thickBot="1">
      <c r="A6" s="438"/>
      <c r="C6" s="440"/>
      <c r="D6" s="440"/>
      <c r="E6" s="441">
        <f>'Snelle prijsberekening '!B$6</f>
        <v>2</v>
      </c>
      <c r="F6" s="440">
        <v>1</v>
      </c>
      <c r="G6" s="442">
        <v>60</v>
      </c>
      <c r="H6" s="443">
        <f t="shared" si="0"/>
        <v>60</v>
      </c>
      <c r="I6" s="537"/>
      <c r="J6" s="442"/>
      <c r="K6" s="444" t="s">
        <v>601</v>
      </c>
      <c r="L6" s="444" t="s">
        <v>982</v>
      </c>
      <c r="M6" s="444"/>
      <c r="N6" s="456" t="s">
        <v>1173</v>
      </c>
      <c r="O6" s="541" t="s">
        <v>621</v>
      </c>
      <c r="P6" s="448" t="s">
        <v>1199</v>
      </c>
      <c r="Q6" s="658" t="s">
        <v>1198</v>
      </c>
      <c r="R6" s="570"/>
      <c r="S6" s="570"/>
      <c r="T6" s="570"/>
      <c r="U6" s="570"/>
      <c r="V6" s="570"/>
      <c r="W6" s="570"/>
      <c r="X6" s="562"/>
      <c r="Y6" s="563"/>
      <c r="Z6" s="564"/>
      <c r="AA6" s="444"/>
      <c r="AB6" s="562"/>
      <c r="AC6" s="444"/>
      <c r="AD6" s="564"/>
      <c r="AE6" s="445"/>
      <c r="AF6" s="562"/>
      <c r="AG6" s="444"/>
      <c r="AH6" s="564"/>
      <c r="AI6" s="445"/>
      <c r="AJ6" s="444"/>
      <c r="AK6" s="562"/>
      <c r="AL6" s="565"/>
      <c r="AM6" s="562"/>
      <c r="AN6" s="445"/>
      <c r="AO6" s="444"/>
    </row>
    <row r="7" spans="1:41" s="427" customFormat="1" ht="48.75" customHeight="1">
      <c r="A7" s="426"/>
      <c r="B7" s="428" t="s">
        <v>1144</v>
      </c>
      <c r="C7" s="433"/>
      <c r="D7" s="543"/>
      <c r="E7" s="429">
        <f>'Snelle prijsberekening '!B$6</f>
        <v>2</v>
      </c>
      <c r="F7" s="430">
        <v>1</v>
      </c>
      <c r="G7" s="431">
        <v>85</v>
      </c>
      <c r="H7" s="432">
        <f t="shared" si="0"/>
        <v>85</v>
      </c>
      <c r="I7" s="538"/>
      <c r="J7" s="431"/>
      <c r="K7" s="433" t="s">
        <v>663</v>
      </c>
      <c r="L7" s="433" t="s">
        <v>615</v>
      </c>
      <c r="M7" s="433"/>
      <c r="N7" s="544" t="s">
        <v>1148</v>
      </c>
      <c r="O7" s="617" t="s">
        <v>58</v>
      </c>
      <c r="P7" s="436" t="s">
        <v>1150</v>
      </c>
      <c r="Q7" s="437" t="s">
        <v>1149</v>
      </c>
      <c r="R7" s="434"/>
      <c r="S7" s="434"/>
      <c r="T7" s="434"/>
      <c r="U7" s="434"/>
      <c r="V7" s="434"/>
      <c r="W7" s="434"/>
      <c r="X7" s="559"/>
      <c r="Y7" s="618"/>
      <c r="Z7" s="560">
        <f t="shared" ref="Z7:Z10" si="2">X7-H7</f>
        <v>-85</v>
      </c>
      <c r="AA7" s="433"/>
      <c r="AB7" s="559"/>
      <c r="AC7" s="433"/>
      <c r="AD7" s="560">
        <f t="shared" ref="AD7:AD10" si="3">AB7-H7</f>
        <v>-85</v>
      </c>
      <c r="AE7" s="434"/>
      <c r="AF7" s="559"/>
      <c r="AG7" s="433"/>
      <c r="AH7" s="560">
        <f t="shared" ref="AH7:AH10" si="4">AF7-H7</f>
        <v>-85</v>
      </c>
      <c r="AI7" s="434"/>
      <c r="AJ7" s="433"/>
      <c r="AK7" s="559">
        <f t="shared" ref="AK7" si="5">AF7</f>
        <v>0</v>
      </c>
      <c r="AL7" s="561"/>
      <c r="AM7" s="559">
        <f>(AK7-AL7)*1.55/'Snelle prijsberekening '!B$6</f>
        <v>0</v>
      </c>
      <c r="AN7" s="434"/>
      <c r="AO7" s="433"/>
    </row>
    <row r="8" spans="1:41" ht="45" customHeight="1">
      <c r="A8" s="369"/>
      <c r="C8" s="494"/>
      <c r="D8" s="494"/>
      <c r="E8" s="242">
        <f>'Snelle prijsberekening '!B$6</f>
        <v>2</v>
      </c>
      <c r="F8" s="243">
        <v>1</v>
      </c>
      <c r="G8" s="431">
        <v>85</v>
      </c>
      <c r="H8" s="245">
        <f t="shared" si="0"/>
        <v>85</v>
      </c>
      <c r="I8" s="246"/>
      <c r="J8" s="244"/>
      <c r="K8" s="433" t="s">
        <v>665</v>
      </c>
      <c r="L8" s="433" t="s">
        <v>615</v>
      </c>
      <c r="M8" s="241"/>
      <c r="N8" s="544" t="s">
        <v>1151</v>
      </c>
      <c r="O8" s="545" t="s">
        <v>58</v>
      </c>
      <c r="P8" s="419" t="s">
        <v>1153</v>
      </c>
      <c r="Q8" s="422" t="s">
        <v>1152</v>
      </c>
      <c r="X8" s="249"/>
      <c r="Y8" s="497"/>
      <c r="Z8" s="250">
        <f t="shared" si="2"/>
        <v>-85</v>
      </c>
      <c r="AA8" s="241"/>
      <c r="AB8" s="249"/>
      <c r="AD8" s="250">
        <f t="shared" si="3"/>
        <v>-85</v>
      </c>
      <c r="AF8" s="249"/>
      <c r="AH8" s="250">
        <f t="shared" si="4"/>
        <v>-85</v>
      </c>
      <c r="AK8" s="249"/>
      <c r="AL8" s="252"/>
      <c r="AM8" s="249">
        <f>(AK8-AL8)*1.55/'Snelle prijsberekening '!B$6</f>
        <v>0</v>
      </c>
    </row>
    <row r="9" spans="1:41" ht="45" customHeight="1">
      <c r="A9" s="369"/>
      <c r="C9" s="494"/>
      <c r="D9" s="494"/>
      <c r="E9" s="242">
        <f>'Snelle prijsberekening '!B$6</f>
        <v>2</v>
      </c>
      <c r="F9" s="243">
        <v>1</v>
      </c>
      <c r="G9" s="431">
        <v>85</v>
      </c>
      <c r="H9" s="245">
        <f t="shared" si="0"/>
        <v>85</v>
      </c>
      <c r="I9" s="246"/>
      <c r="J9" s="244"/>
      <c r="K9" s="433" t="s">
        <v>618</v>
      </c>
      <c r="L9" s="433" t="s">
        <v>625</v>
      </c>
      <c r="M9" s="241"/>
      <c r="N9" s="423" t="s">
        <v>1154</v>
      </c>
      <c r="O9" s="545" t="s">
        <v>58</v>
      </c>
      <c r="P9" s="419" t="s">
        <v>1156</v>
      </c>
      <c r="Q9" s="422" t="s">
        <v>1155</v>
      </c>
      <c r="X9" s="249"/>
      <c r="Y9" s="497"/>
      <c r="Z9" s="250"/>
      <c r="AA9" s="241"/>
      <c r="AB9" s="249"/>
      <c r="AD9" s="250"/>
      <c r="AF9" s="249"/>
      <c r="AH9" s="250"/>
      <c r="AK9" s="249"/>
      <c r="AL9" s="252"/>
      <c r="AM9" s="249"/>
    </row>
    <row r="10" spans="1:41" ht="57.95" customHeight="1">
      <c r="A10" s="369"/>
      <c r="C10" s="243"/>
      <c r="D10" s="243"/>
      <c r="E10" s="242">
        <f>'Snelle prijsberekening '!B$6</f>
        <v>2</v>
      </c>
      <c r="F10" s="243">
        <v>1</v>
      </c>
      <c r="G10" s="431">
        <v>85</v>
      </c>
      <c r="H10" s="245">
        <f t="shared" si="0"/>
        <v>85</v>
      </c>
      <c r="I10" s="246"/>
      <c r="J10" s="244"/>
      <c r="K10" s="433" t="s">
        <v>618</v>
      </c>
      <c r="L10" s="433" t="s">
        <v>616</v>
      </c>
      <c r="M10" s="241"/>
      <c r="N10" s="424" t="s">
        <v>1164</v>
      </c>
      <c r="O10" s="545" t="s">
        <v>58</v>
      </c>
      <c r="P10" s="419" t="s">
        <v>1183</v>
      </c>
      <c r="Q10" s="422" t="s">
        <v>1182</v>
      </c>
      <c r="X10" s="249"/>
      <c r="Y10" s="497"/>
      <c r="Z10" s="250">
        <f t="shared" si="2"/>
        <v>-85</v>
      </c>
      <c r="AA10" s="241"/>
      <c r="AB10" s="249"/>
      <c r="AD10" s="250">
        <f t="shared" si="3"/>
        <v>-85</v>
      </c>
      <c r="AF10" s="249"/>
      <c r="AH10" s="250">
        <f t="shared" si="4"/>
        <v>-85</v>
      </c>
      <c r="AK10" s="249"/>
      <c r="AL10" s="252"/>
      <c r="AM10" s="249">
        <f>(AK10-AL10)*1.55/'Snelle prijsberekening '!B$6</f>
        <v>0</v>
      </c>
    </row>
    <row r="11" spans="1:41" ht="57.95" customHeight="1">
      <c r="A11" s="369"/>
      <c r="C11" s="243"/>
      <c r="D11" s="243"/>
      <c r="E11" s="242">
        <f>'Snelle prijsberekening '!B$6</f>
        <v>2</v>
      </c>
      <c r="F11" s="243">
        <v>1</v>
      </c>
      <c r="G11" s="431">
        <v>85</v>
      </c>
      <c r="H11" s="245">
        <f t="shared" si="0"/>
        <v>85</v>
      </c>
      <c r="I11" s="246"/>
      <c r="J11" s="244"/>
      <c r="K11" s="433" t="s">
        <v>618</v>
      </c>
      <c r="L11" s="433" t="s">
        <v>616</v>
      </c>
      <c r="M11" s="241"/>
      <c r="N11" s="435" t="s">
        <v>1165</v>
      </c>
      <c r="O11" s="545" t="s">
        <v>1079</v>
      </c>
      <c r="P11" s="419" t="s">
        <v>1185</v>
      </c>
      <c r="Q11" s="422" t="s">
        <v>1184</v>
      </c>
      <c r="X11" s="249"/>
      <c r="Y11" s="497"/>
      <c r="Z11" s="250"/>
      <c r="AA11" s="241"/>
      <c r="AB11" s="249"/>
      <c r="AD11" s="250"/>
      <c r="AF11" s="249"/>
      <c r="AH11" s="250"/>
      <c r="AK11" s="249"/>
      <c r="AL11" s="252"/>
      <c r="AM11" s="249"/>
    </row>
    <row r="12" spans="1:41" s="439" customFormat="1" ht="57.95" customHeight="1" thickBot="1">
      <c r="A12" s="438"/>
      <c r="C12" s="440"/>
      <c r="D12" s="440"/>
      <c r="E12" s="441">
        <f>'Snelle prijsberekening '!B$6</f>
        <v>2</v>
      </c>
      <c r="F12" s="440">
        <v>1</v>
      </c>
      <c r="G12" s="442">
        <v>85</v>
      </c>
      <c r="H12" s="443">
        <f t="shared" si="0"/>
        <v>85</v>
      </c>
      <c r="I12" s="537"/>
      <c r="J12" s="442"/>
      <c r="K12" s="444" t="s">
        <v>1188</v>
      </c>
      <c r="L12" s="444" t="s">
        <v>1132</v>
      </c>
      <c r="M12" s="444"/>
      <c r="N12" s="456" t="s">
        <v>1168</v>
      </c>
      <c r="O12" s="546" t="s">
        <v>621</v>
      </c>
      <c r="P12" s="448" t="s">
        <v>1187</v>
      </c>
      <c r="Q12" s="449" t="s">
        <v>1186</v>
      </c>
      <c r="R12" s="445"/>
      <c r="S12" s="445"/>
      <c r="T12" s="445"/>
      <c r="U12" s="445"/>
      <c r="V12" s="445"/>
      <c r="W12" s="445"/>
      <c r="X12" s="562"/>
      <c r="Y12" s="563"/>
      <c r="Z12" s="564"/>
      <c r="AA12" s="444"/>
      <c r="AB12" s="562"/>
      <c r="AC12" s="444"/>
      <c r="AD12" s="564"/>
      <c r="AE12" s="445"/>
      <c r="AF12" s="562"/>
      <c r="AG12" s="444"/>
      <c r="AH12" s="564"/>
      <c r="AI12" s="445"/>
      <c r="AJ12" s="444"/>
      <c r="AK12" s="562"/>
      <c r="AL12" s="565"/>
      <c r="AM12" s="562"/>
      <c r="AN12" s="445"/>
      <c r="AO12" s="444"/>
    </row>
    <row r="13" spans="1:41" s="427" customFormat="1" ht="57.95" customHeight="1">
      <c r="A13" s="426"/>
      <c r="B13" s="491" t="s">
        <v>1145</v>
      </c>
      <c r="C13" s="543"/>
      <c r="D13" s="543"/>
      <c r="E13" s="429">
        <f>'Snelle prijsberekening '!B$6</f>
        <v>2</v>
      </c>
      <c r="F13" s="430">
        <v>1</v>
      </c>
      <c r="G13" s="431">
        <v>150</v>
      </c>
      <c r="H13" s="432">
        <f t="shared" si="0"/>
        <v>150</v>
      </c>
      <c r="I13" s="538"/>
      <c r="J13" s="431"/>
      <c r="K13" s="433" t="s">
        <v>630</v>
      </c>
      <c r="L13" s="433" t="s">
        <v>778</v>
      </c>
      <c r="M13" s="433"/>
      <c r="N13" s="423" t="s">
        <v>1157</v>
      </c>
      <c r="O13" s="557" t="s">
        <v>58</v>
      </c>
      <c r="P13" s="436" t="s">
        <v>1159</v>
      </c>
      <c r="Q13" s="437" t="s">
        <v>1158</v>
      </c>
      <c r="R13" s="558"/>
      <c r="S13" s="558"/>
      <c r="T13" s="558"/>
      <c r="U13" s="558"/>
      <c r="V13" s="558"/>
      <c r="W13" s="558"/>
      <c r="X13" s="559"/>
      <c r="Y13" s="433"/>
      <c r="Z13" s="560">
        <f>X13-H13</f>
        <v>-150</v>
      </c>
      <c r="AA13" s="433"/>
      <c r="AB13" s="559"/>
      <c r="AC13" s="433"/>
      <c r="AD13" s="560">
        <f>AB13-H13</f>
        <v>-150</v>
      </c>
      <c r="AE13" s="434"/>
      <c r="AF13" s="559"/>
      <c r="AG13" s="433"/>
      <c r="AH13" s="560">
        <f>AF13-H13</f>
        <v>-150</v>
      </c>
      <c r="AI13" s="434"/>
      <c r="AJ13" s="433"/>
      <c r="AK13" s="559"/>
      <c r="AL13" s="561"/>
      <c r="AM13" s="559">
        <f>(AK13-AL13)*1.55/'Snelle prijsberekening '!B$6</f>
        <v>0</v>
      </c>
      <c r="AN13" s="434"/>
      <c r="AO13" s="433"/>
    </row>
    <row r="14" spans="1:41" ht="57.95" customHeight="1">
      <c r="A14" s="426"/>
      <c r="B14" s="427"/>
      <c r="C14" s="543"/>
      <c r="D14" s="543"/>
      <c r="E14" s="429">
        <f>'Snelle prijsberekening '!B$6</f>
        <v>2</v>
      </c>
      <c r="F14" s="430">
        <v>1</v>
      </c>
      <c r="G14" s="431">
        <v>120</v>
      </c>
      <c r="H14" s="432">
        <f t="shared" si="0"/>
        <v>120</v>
      </c>
      <c r="I14" s="538"/>
      <c r="J14" s="431"/>
      <c r="K14" s="433" t="s">
        <v>1217</v>
      </c>
      <c r="L14" s="433" t="s">
        <v>1216</v>
      </c>
      <c r="M14" s="433"/>
      <c r="N14" s="424" t="s">
        <v>1167</v>
      </c>
      <c r="O14" s="547" t="s">
        <v>621</v>
      </c>
      <c r="P14" s="436" t="s">
        <v>1218</v>
      </c>
      <c r="Q14" s="437" t="s">
        <v>1215</v>
      </c>
      <c r="R14" s="496"/>
      <c r="S14" s="496"/>
      <c r="T14" s="496"/>
      <c r="U14" s="496"/>
      <c r="V14" s="496"/>
      <c r="W14" s="496"/>
      <c r="X14" s="249"/>
      <c r="Z14" s="250"/>
      <c r="AA14" s="241"/>
      <c r="AB14" s="249"/>
      <c r="AD14" s="250"/>
      <c r="AF14" s="249"/>
      <c r="AH14" s="250"/>
      <c r="AK14" s="249"/>
      <c r="AL14" s="252"/>
      <c r="AM14" s="249"/>
    </row>
    <row r="15" spans="1:41" s="439" customFormat="1" ht="57.95" customHeight="1" thickBot="1">
      <c r="A15" s="438"/>
      <c r="C15" s="569"/>
      <c r="D15" s="569"/>
      <c r="E15" s="441">
        <f>'Snelle prijsberekening '!B$6</f>
        <v>2</v>
      </c>
      <c r="F15" s="440">
        <v>1</v>
      </c>
      <c r="G15" s="442">
        <v>150</v>
      </c>
      <c r="H15" s="443">
        <f t="shared" si="0"/>
        <v>150</v>
      </c>
      <c r="I15" s="537"/>
      <c r="J15" s="442"/>
      <c r="K15" s="444" t="s">
        <v>1115</v>
      </c>
      <c r="L15" s="444" t="s">
        <v>914</v>
      </c>
      <c r="M15" s="444"/>
      <c r="N15" s="453" t="s">
        <v>1174</v>
      </c>
      <c r="O15" s="548" t="s">
        <v>621</v>
      </c>
      <c r="P15" s="448" t="s">
        <v>1201</v>
      </c>
      <c r="Q15" s="449" t="s">
        <v>1200</v>
      </c>
      <c r="R15" s="570"/>
      <c r="S15" s="570"/>
      <c r="T15" s="570"/>
      <c r="U15" s="570"/>
      <c r="V15" s="570"/>
      <c r="W15" s="570"/>
      <c r="X15" s="562"/>
      <c r="Y15" s="444"/>
      <c r="Z15" s="564"/>
      <c r="AA15" s="444"/>
      <c r="AB15" s="562"/>
      <c r="AC15" s="444"/>
      <c r="AD15" s="564"/>
      <c r="AE15" s="445"/>
      <c r="AF15" s="562"/>
      <c r="AG15" s="444"/>
      <c r="AH15" s="564"/>
      <c r="AI15" s="445"/>
      <c r="AJ15" s="444"/>
      <c r="AK15" s="562"/>
      <c r="AL15" s="565"/>
      <c r="AM15" s="562"/>
      <c r="AN15" s="445"/>
      <c r="AO15" s="444"/>
    </row>
    <row r="16" spans="1:41" ht="48.75" customHeight="1">
      <c r="A16" s="369"/>
      <c r="B16" s="457" t="s">
        <v>1146</v>
      </c>
      <c r="C16" s="248"/>
      <c r="D16" s="555"/>
      <c r="E16" s="242">
        <f>'Snelle prijsberekening '!B$6</f>
        <v>2</v>
      </c>
      <c r="F16" s="243">
        <v>1</v>
      </c>
      <c r="G16" s="244">
        <v>100</v>
      </c>
      <c r="H16" s="245">
        <f t="shared" si="0"/>
        <v>100</v>
      </c>
      <c r="I16" s="246"/>
      <c r="J16" s="244"/>
      <c r="K16" s="241" t="s">
        <v>649</v>
      </c>
      <c r="L16" s="241" t="s">
        <v>935</v>
      </c>
      <c r="M16" s="241"/>
      <c r="N16" s="435" t="s">
        <v>1163</v>
      </c>
      <c r="O16" s="551" t="s">
        <v>59</v>
      </c>
      <c r="P16" s="419" t="s">
        <v>1181</v>
      </c>
      <c r="Q16" s="422" t="s">
        <v>1180</v>
      </c>
      <c r="R16" s="496"/>
      <c r="S16" s="496"/>
      <c r="T16" s="496"/>
      <c r="U16" s="496"/>
      <c r="V16" s="496"/>
      <c r="W16" s="496"/>
      <c r="X16" s="249"/>
      <c r="Z16" s="250">
        <f t="shared" ref="Z16" si="6">X16-H16</f>
        <v>-100</v>
      </c>
      <c r="AA16" s="241"/>
      <c r="AB16" s="249"/>
      <c r="AD16" s="250">
        <f t="shared" ref="AD16" si="7">AB16-H16</f>
        <v>-100</v>
      </c>
      <c r="AF16" s="249"/>
      <c r="AH16" s="250">
        <f t="shared" ref="AH16" si="8">AF16-H16</f>
        <v>-100</v>
      </c>
      <c r="AK16" s="249">
        <f t="shared" ref="AK16" si="9">AF16</f>
        <v>0</v>
      </c>
      <c r="AL16" s="252"/>
      <c r="AM16" s="249">
        <f>(AK16-AL16)*1.55/'Snelle prijsberekening '!B$6</f>
        <v>0</v>
      </c>
    </row>
    <row r="17" spans="1:41" ht="48.75" customHeight="1">
      <c r="A17" s="369"/>
      <c r="C17" s="555"/>
      <c r="D17" s="555"/>
      <c r="E17" s="242">
        <f>'Snelle prijsberekening '!B$6</f>
        <v>2</v>
      </c>
      <c r="F17" s="243">
        <v>1</v>
      </c>
      <c r="G17" s="244">
        <v>100</v>
      </c>
      <c r="H17" s="245">
        <f t="shared" si="0"/>
        <v>100</v>
      </c>
      <c r="I17" s="246"/>
      <c r="J17" s="244"/>
      <c r="K17" s="241" t="s">
        <v>598</v>
      </c>
      <c r="L17" s="241" t="s">
        <v>599</v>
      </c>
      <c r="M17" s="241"/>
      <c r="N17" s="423" t="s">
        <v>1166</v>
      </c>
      <c r="O17" s="551" t="s">
        <v>59</v>
      </c>
      <c r="P17" s="419" t="s">
        <v>1190</v>
      </c>
      <c r="Q17" s="422" t="s">
        <v>1189</v>
      </c>
      <c r="R17" s="496"/>
      <c r="S17" s="496"/>
      <c r="T17" s="496"/>
      <c r="U17" s="496"/>
      <c r="V17" s="496"/>
      <c r="W17" s="496"/>
      <c r="X17" s="249"/>
      <c r="Z17" s="250"/>
      <c r="AA17" s="241"/>
      <c r="AB17" s="249"/>
      <c r="AD17" s="250"/>
      <c r="AF17" s="249"/>
      <c r="AH17" s="250"/>
      <c r="AK17" s="249"/>
      <c r="AL17" s="252"/>
      <c r="AM17" s="249"/>
    </row>
    <row r="18" spans="1:41" ht="57.95" customHeight="1" thickBot="1">
      <c r="A18" s="438"/>
      <c r="B18" s="439"/>
      <c r="C18" s="440"/>
      <c r="D18" s="440"/>
      <c r="E18" s="441">
        <f>'Snelle prijsberekening '!B$6</f>
        <v>2</v>
      </c>
      <c r="F18" s="440">
        <v>1</v>
      </c>
      <c r="G18" s="442">
        <v>90</v>
      </c>
      <c r="H18" s="443">
        <f t="shared" si="0"/>
        <v>90</v>
      </c>
      <c r="I18" s="537"/>
      <c r="J18" s="442"/>
      <c r="K18" s="444" t="s">
        <v>618</v>
      </c>
      <c r="L18" s="444" t="s">
        <v>648</v>
      </c>
      <c r="M18" s="444"/>
      <c r="N18" s="456" t="s">
        <v>1171</v>
      </c>
      <c r="O18" s="552" t="s">
        <v>59</v>
      </c>
      <c r="P18" s="448" t="s">
        <v>1195</v>
      </c>
      <c r="Q18" s="449" t="s">
        <v>1194</v>
      </c>
      <c r="R18" s="496"/>
      <c r="S18" s="496"/>
      <c r="T18" s="496"/>
      <c r="U18" s="496"/>
      <c r="V18" s="496"/>
      <c r="W18" s="496"/>
      <c r="X18" s="249"/>
      <c r="Z18" s="250">
        <f t="shared" ref="Z18:Z23" si="10">X18-H18</f>
        <v>-90</v>
      </c>
      <c r="AA18" s="241"/>
      <c r="AB18" s="249"/>
      <c r="AD18" s="250">
        <f t="shared" ref="AD18:AD23" si="11">AB18-H18</f>
        <v>-90</v>
      </c>
      <c r="AF18" s="249"/>
      <c r="AH18" s="250">
        <f t="shared" ref="AH18:AH23" si="12">AF18-H18</f>
        <v>-90</v>
      </c>
      <c r="AK18" s="249"/>
      <c r="AL18" s="252"/>
      <c r="AM18" s="249">
        <f>(AK18-AL18)*1.55/'Snelle prijsberekening '!B$6</f>
        <v>0</v>
      </c>
    </row>
    <row r="19" spans="1:41" ht="48.75" customHeight="1">
      <c r="A19" s="369"/>
      <c r="B19" s="458" t="s">
        <v>1147</v>
      </c>
      <c r="D19" s="555"/>
      <c r="E19" s="242">
        <f>'Snelle prijsberekening '!B$6</f>
        <v>2</v>
      </c>
      <c r="F19" s="243">
        <v>1</v>
      </c>
      <c r="G19" s="244">
        <v>100</v>
      </c>
      <c r="H19" s="245">
        <f t="shared" si="0"/>
        <v>100</v>
      </c>
      <c r="I19" s="246"/>
      <c r="J19" s="244"/>
      <c r="K19" s="241" t="s">
        <v>656</v>
      </c>
      <c r="L19" s="241" t="s">
        <v>653</v>
      </c>
      <c r="M19" s="241"/>
      <c r="N19" s="435" t="s">
        <v>1161</v>
      </c>
      <c r="O19" s="553" t="s">
        <v>646</v>
      </c>
      <c r="P19" s="419" t="s">
        <v>1162</v>
      </c>
      <c r="Q19" s="422" t="s">
        <v>1160</v>
      </c>
      <c r="R19" s="496"/>
      <c r="S19" s="496"/>
      <c r="T19" s="496"/>
      <c r="U19" s="496"/>
      <c r="V19" s="496"/>
      <c r="W19" s="496"/>
      <c r="X19" s="249"/>
      <c r="Z19" s="250">
        <f t="shared" si="10"/>
        <v>-100</v>
      </c>
      <c r="AA19" s="241"/>
      <c r="AB19" s="249"/>
      <c r="AD19" s="250">
        <f t="shared" si="11"/>
        <v>-100</v>
      </c>
      <c r="AF19" s="249"/>
      <c r="AH19" s="250">
        <f t="shared" si="12"/>
        <v>-100</v>
      </c>
      <c r="AK19" s="249">
        <f t="shared" ref="AK19" si="13">AF19</f>
        <v>0</v>
      </c>
      <c r="AL19" s="252"/>
      <c r="AM19" s="249">
        <f>(AK19-AL19)*1.55/'Snelle prijsberekening '!B$6</f>
        <v>0</v>
      </c>
    </row>
    <row r="20" spans="1:41" ht="45" customHeight="1">
      <c r="A20" s="369"/>
      <c r="C20" s="494"/>
      <c r="D20" s="494"/>
      <c r="E20" s="242">
        <f>'Snelle prijsberekening '!B$6</f>
        <v>2</v>
      </c>
      <c r="F20" s="243">
        <v>1</v>
      </c>
      <c r="G20" s="244">
        <v>100</v>
      </c>
      <c r="H20" s="245">
        <f t="shared" si="0"/>
        <v>100</v>
      </c>
      <c r="I20" s="246"/>
      <c r="J20" s="244"/>
      <c r="K20" s="241" t="s">
        <v>1039</v>
      </c>
      <c r="L20" s="241" t="s">
        <v>782</v>
      </c>
      <c r="M20" s="241"/>
      <c r="N20" s="423" t="s">
        <v>1175</v>
      </c>
      <c r="O20" s="553" t="s">
        <v>646</v>
      </c>
      <c r="P20" s="436" t="s">
        <v>1203</v>
      </c>
      <c r="Q20" s="437" t="s">
        <v>1202</v>
      </c>
      <c r="R20" s="496"/>
      <c r="S20" s="496"/>
      <c r="T20" s="496"/>
      <c r="U20" s="496"/>
      <c r="V20" s="496"/>
      <c r="W20" s="496"/>
      <c r="X20" s="249"/>
      <c r="Z20" s="250">
        <f t="shared" si="10"/>
        <v>-100</v>
      </c>
      <c r="AA20" s="241"/>
      <c r="AB20" s="249"/>
      <c r="AD20" s="250">
        <f t="shared" si="11"/>
        <v>-100</v>
      </c>
      <c r="AF20" s="249"/>
      <c r="AH20" s="250">
        <f t="shared" si="12"/>
        <v>-100</v>
      </c>
      <c r="AK20" s="249"/>
      <c r="AL20" s="252"/>
      <c r="AM20" s="249">
        <f>(AK20-AL20)*1.55/'Snelle prijsberekening '!B$6</f>
        <v>0</v>
      </c>
    </row>
    <row r="21" spans="1:41" ht="45" customHeight="1">
      <c r="A21" s="481"/>
      <c r="B21" s="482"/>
      <c r="C21" s="490"/>
      <c r="D21" s="490"/>
      <c r="E21" s="242">
        <f>'Snelle prijsberekening '!B$6</f>
        <v>2</v>
      </c>
      <c r="F21" s="243">
        <v>1</v>
      </c>
      <c r="G21" s="244">
        <v>100</v>
      </c>
      <c r="H21" s="245">
        <f t="shared" ref="H21" si="14">G21*F21</f>
        <v>100</v>
      </c>
      <c r="I21" s="539"/>
      <c r="J21" s="483"/>
      <c r="K21" s="241" t="s">
        <v>1210</v>
      </c>
      <c r="L21" s="241" t="s">
        <v>782</v>
      </c>
      <c r="M21" s="485"/>
      <c r="N21" s="487" t="s">
        <v>1211</v>
      </c>
      <c r="O21" s="553" t="s">
        <v>1212</v>
      </c>
      <c r="P21" s="659" t="s">
        <v>1214</v>
      </c>
      <c r="Q21" s="660" t="s">
        <v>1213</v>
      </c>
      <c r="R21" s="496"/>
      <c r="S21" s="496"/>
      <c r="T21" s="496"/>
      <c r="U21" s="496"/>
      <c r="V21" s="496"/>
      <c r="W21" s="496"/>
      <c r="X21" s="249"/>
      <c r="Z21" s="250"/>
      <c r="AA21" s="241"/>
      <c r="AB21" s="249"/>
      <c r="AD21" s="250"/>
      <c r="AF21" s="249"/>
      <c r="AH21" s="250"/>
      <c r="AK21" s="249"/>
      <c r="AL21" s="252"/>
      <c r="AM21" s="249"/>
    </row>
    <row r="22" spans="1:41" ht="45" customHeight="1">
      <c r="A22" s="481"/>
      <c r="B22" s="482"/>
      <c r="C22" s="490"/>
      <c r="D22" s="490"/>
      <c r="E22" s="242">
        <f>'Snelle prijsberekening '!B$6</f>
        <v>2</v>
      </c>
      <c r="F22" s="243">
        <v>1</v>
      </c>
      <c r="G22" s="483">
        <v>100</v>
      </c>
      <c r="H22" s="484">
        <f t="shared" si="0"/>
        <v>100</v>
      </c>
      <c r="I22" s="539"/>
      <c r="J22" s="483"/>
      <c r="K22" s="241" t="s">
        <v>804</v>
      </c>
      <c r="L22" s="241" t="s">
        <v>1205</v>
      </c>
      <c r="M22" s="485"/>
      <c r="N22" s="487" t="s">
        <v>1176</v>
      </c>
      <c r="O22" s="553" t="s">
        <v>1177</v>
      </c>
      <c r="P22" s="488" t="s">
        <v>1206</v>
      </c>
      <c r="Q22" s="489" t="s">
        <v>1204</v>
      </c>
      <c r="R22" s="496"/>
      <c r="S22" s="496"/>
      <c r="T22" s="496"/>
      <c r="U22" s="496"/>
      <c r="V22" s="496"/>
      <c r="W22" s="496"/>
      <c r="X22" s="249"/>
      <c r="Z22" s="250">
        <f t="shared" si="10"/>
        <v>-100</v>
      </c>
      <c r="AA22" s="241"/>
      <c r="AB22" s="249"/>
      <c r="AD22" s="250">
        <f t="shared" si="11"/>
        <v>-100</v>
      </c>
      <c r="AF22" s="249"/>
      <c r="AH22" s="250">
        <f t="shared" si="12"/>
        <v>-100</v>
      </c>
      <c r="AK22" s="249"/>
      <c r="AL22" s="252"/>
      <c r="AM22" s="249"/>
    </row>
    <row r="23" spans="1:41" ht="57.95" customHeight="1" thickBot="1">
      <c r="A23" s="438"/>
      <c r="B23" s="439"/>
      <c r="C23" s="440"/>
      <c r="D23" s="440"/>
      <c r="E23" s="441">
        <f>'Snelle prijsberekening '!B$6</f>
        <v>2</v>
      </c>
      <c r="F23" s="440">
        <v>1</v>
      </c>
      <c r="G23" s="442">
        <v>100</v>
      </c>
      <c r="H23" s="443">
        <f t="shared" si="0"/>
        <v>100</v>
      </c>
      <c r="I23" s="537"/>
      <c r="J23" s="442"/>
      <c r="K23" s="444" t="s">
        <v>1035</v>
      </c>
      <c r="L23" s="444" t="s">
        <v>620</v>
      </c>
      <c r="M23" s="444"/>
      <c r="N23" s="456" t="s">
        <v>1208</v>
      </c>
      <c r="O23" s="554" t="s">
        <v>646</v>
      </c>
      <c r="P23" s="448" t="s">
        <v>1209</v>
      </c>
      <c r="Q23" s="449" t="s">
        <v>1207</v>
      </c>
      <c r="R23" s="496"/>
      <c r="S23" s="496"/>
      <c r="T23" s="496"/>
      <c r="U23" s="496"/>
      <c r="V23" s="496"/>
      <c r="W23" s="496"/>
      <c r="X23" s="249"/>
      <c r="Z23" s="250">
        <f t="shared" si="10"/>
        <v>-100</v>
      </c>
      <c r="AA23" s="241"/>
      <c r="AB23" s="249"/>
      <c r="AD23" s="250">
        <f t="shared" si="11"/>
        <v>-100</v>
      </c>
      <c r="AF23" s="249"/>
      <c r="AH23" s="250">
        <f t="shared" si="12"/>
        <v>-100</v>
      </c>
      <c r="AK23" s="249"/>
      <c r="AL23" s="252"/>
      <c r="AM23" s="249">
        <f>(AK23-AL23)*1.55/'Snelle prijsberekening '!B$6</f>
        <v>0</v>
      </c>
    </row>
    <row r="24" spans="1:41" s="427" customFormat="1" ht="30.95" customHeight="1">
      <c r="A24" s="426"/>
      <c r="C24" s="433"/>
      <c r="D24" s="433"/>
      <c r="E24" s="430"/>
      <c r="F24" s="430"/>
      <c r="G24" s="431"/>
      <c r="H24" s="431"/>
      <c r="I24" s="431"/>
      <c r="J24" s="538"/>
      <c r="K24" s="433"/>
      <c r="L24" s="433"/>
      <c r="M24" s="572"/>
      <c r="N24" s="433"/>
      <c r="O24" s="433"/>
      <c r="P24" s="433"/>
      <c r="Q24" s="433"/>
      <c r="R24" s="434"/>
      <c r="S24" s="434"/>
      <c r="T24" s="434"/>
      <c r="U24" s="434"/>
      <c r="V24" s="434"/>
      <c r="W24" s="434"/>
      <c r="X24" s="433"/>
      <c r="Y24" s="433"/>
      <c r="Z24" s="433"/>
      <c r="AA24" s="572"/>
      <c r="AB24" s="559"/>
      <c r="AC24" s="433"/>
      <c r="AD24" s="433"/>
      <c r="AE24" s="434"/>
      <c r="AF24" s="433"/>
      <c r="AG24" s="433"/>
      <c r="AH24" s="433"/>
      <c r="AI24" s="434"/>
      <c r="AJ24" s="433"/>
      <c r="AK24" s="433"/>
      <c r="AL24" s="561"/>
      <c r="AM24" s="559">
        <f>(AK24-AL24)*1.55/'Snelle prijsberekening '!B$6</f>
        <v>0</v>
      </c>
      <c r="AN24" s="434"/>
      <c r="AO24" s="433"/>
    </row>
    <row r="25" spans="1:41" ht="15.75">
      <c r="A25" s="369"/>
      <c r="G25" s="244"/>
      <c r="H25" s="244"/>
      <c r="I25" s="244"/>
      <c r="J25" s="246"/>
      <c r="AB25" s="249"/>
      <c r="AL25" s="252"/>
      <c r="AM25" s="249">
        <f>(AK25-AL25)*1.55/'Snelle prijsberekening '!B$6</f>
        <v>0</v>
      </c>
    </row>
    <row r="26" spans="1:41" ht="15.75">
      <c r="A26" s="369"/>
      <c r="G26" s="244"/>
      <c r="H26" s="244"/>
      <c r="I26" s="244"/>
      <c r="J26" s="246"/>
      <c r="AB26" s="249"/>
      <c r="AL26" s="252"/>
      <c r="AM26" s="249">
        <f>(AK26-AL26)*1.55/'Snelle prijsberekening '!B$6</f>
        <v>0</v>
      </c>
    </row>
    <row r="27" spans="1:41" s="247" customFormat="1">
      <c r="A27" s="240"/>
      <c r="B27" s="240"/>
      <c r="C27" s="241"/>
      <c r="D27" s="241"/>
      <c r="E27" s="243"/>
      <c r="F27" s="243"/>
      <c r="G27" s="244"/>
      <c r="H27" s="244"/>
      <c r="I27" s="244"/>
      <c r="J27" s="246"/>
      <c r="K27" s="241"/>
      <c r="L27" s="241"/>
      <c r="M27" s="248"/>
      <c r="N27" s="241"/>
      <c r="O27" s="241"/>
      <c r="P27" s="241"/>
      <c r="Q27" s="241"/>
      <c r="X27" s="241"/>
      <c r="Y27" s="241"/>
      <c r="Z27" s="241"/>
      <c r="AA27" s="248"/>
      <c r="AB27" s="249"/>
      <c r="AC27" s="241"/>
      <c r="AD27" s="241"/>
      <c r="AF27" s="241"/>
      <c r="AG27" s="241"/>
      <c r="AH27" s="241"/>
      <c r="AJ27" s="241"/>
      <c r="AK27" s="241"/>
      <c r="AL27" s="241"/>
      <c r="AM27" s="249">
        <f>(AK27-AL27)*1.55/'Snelle prijsberekening '!B$6</f>
        <v>0</v>
      </c>
      <c r="AO27" s="241"/>
    </row>
    <row r="28" spans="1:41" s="247" customFormat="1">
      <c r="A28" s="240"/>
      <c r="B28" s="240"/>
      <c r="C28" s="241"/>
      <c r="D28" s="241"/>
      <c r="E28" s="243"/>
      <c r="F28" s="243"/>
      <c r="G28" s="244"/>
      <c r="H28" s="244"/>
      <c r="I28" s="244"/>
      <c r="J28" s="246"/>
      <c r="K28" s="241"/>
      <c r="L28" s="241"/>
      <c r="M28" s="248"/>
      <c r="N28" s="241"/>
      <c r="O28" s="241"/>
      <c r="P28" s="241"/>
      <c r="Q28" s="241"/>
      <c r="X28" s="241"/>
      <c r="Y28" s="241"/>
      <c r="Z28" s="241"/>
      <c r="AA28" s="248"/>
      <c r="AB28" s="249"/>
      <c r="AC28" s="241"/>
      <c r="AD28" s="241"/>
      <c r="AF28" s="241"/>
      <c r="AG28" s="241"/>
      <c r="AH28" s="241"/>
      <c r="AJ28" s="241"/>
      <c r="AK28" s="241"/>
      <c r="AL28" s="241"/>
      <c r="AM28" s="249">
        <f>(AK28-AL28)*1.55/'Snelle prijsberekening '!B$6</f>
        <v>0</v>
      </c>
      <c r="AO28" s="241"/>
    </row>
    <row r="29" spans="1:41" s="247" customFormat="1">
      <c r="A29" s="240"/>
      <c r="B29" s="240"/>
      <c r="C29" s="241"/>
      <c r="D29" s="241"/>
      <c r="E29" s="243"/>
      <c r="F29" s="243"/>
      <c r="G29" s="244"/>
      <c r="H29" s="244"/>
      <c r="I29" s="244"/>
      <c r="J29" s="246"/>
      <c r="K29" s="241"/>
      <c r="L29" s="241"/>
      <c r="M29" s="248"/>
      <c r="N29" s="241"/>
      <c r="P29" s="241"/>
      <c r="Q29" s="241"/>
      <c r="X29" s="241"/>
      <c r="Y29" s="241"/>
      <c r="Z29" s="241"/>
      <c r="AA29" s="248"/>
      <c r="AB29" s="241"/>
      <c r="AC29" s="241"/>
      <c r="AD29" s="241"/>
      <c r="AF29" s="241"/>
      <c r="AG29" s="241"/>
      <c r="AH29" s="241"/>
      <c r="AJ29" s="241"/>
      <c r="AK29" s="241"/>
      <c r="AL29" s="241"/>
      <c r="AM29" s="249">
        <f>(AK29-AL29)*1.55/'Snelle prijsberekening '!B$6</f>
        <v>0</v>
      </c>
      <c r="AO29" s="241"/>
    </row>
  </sheetData>
  <hyperlinks>
    <hyperlink ref="Q11" r:id="rId1" xr:uid="{633B5330-65AF-4D24-BD40-3DE5193F89EC}"/>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DB270-6E04-4DDA-AD11-2E9A78EAC32E}">
  <sheetPr>
    <tabColor rgb="FFFF34F2"/>
  </sheetPr>
  <dimension ref="A1:AO20"/>
  <sheetViews>
    <sheetView zoomScale="82" zoomScaleNormal="82" workbookViewId="0">
      <selection activeCell="J41" sqref="J41"/>
    </sheetView>
  </sheetViews>
  <sheetFormatPr defaultColWidth="10.5703125" defaultRowHeight="15"/>
  <cols>
    <col min="1" max="1" width="23.42578125" style="240" customWidth="1"/>
    <col min="2" max="2" width="16.42578125" style="240" customWidth="1"/>
    <col min="3" max="4" width="18.85546875" style="241" customWidth="1"/>
    <col min="5" max="5" width="14.5703125" style="243" customWidth="1"/>
    <col min="6" max="6" width="12.140625" style="243" customWidth="1"/>
    <col min="7" max="7" width="15.7109375" style="243" customWidth="1"/>
    <col min="8" max="9" width="11.42578125" style="243" customWidth="1"/>
    <col min="10" max="10" width="16.7109375" style="255" customWidth="1"/>
    <col min="11" max="11" width="16" style="241" customWidth="1"/>
    <col min="12" max="12" width="15.5703125" style="241" customWidth="1"/>
    <col min="13" max="13" width="26.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623"/>
      <c r="B1" s="623" t="s">
        <v>292</v>
      </c>
      <c r="C1" s="624"/>
      <c r="D1" s="624"/>
      <c r="E1" s="624"/>
      <c r="F1" s="624"/>
      <c r="G1" s="624"/>
      <c r="H1" s="625"/>
      <c r="I1" s="625"/>
      <c r="K1" s="626" t="s">
        <v>295</v>
      </c>
      <c r="L1" s="627"/>
      <c r="M1" s="257"/>
      <c r="N1" s="628" t="s">
        <v>302</v>
      </c>
      <c r="O1" s="629"/>
      <c r="P1" s="237"/>
      <c r="Q1" s="237"/>
      <c r="R1" s="238"/>
      <c r="S1" s="542"/>
      <c r="T1" s="542"/>
      <c r="U1" s="542"/>
      <c r="V1" s="542"/>
      <c r="W1" s="542"/>
      <c r="X1" s="630" t="s">
        <v>310</v>
      </c>
      <c r="Y1" s="631"/>
      <c r="Z1" s="632"/>
      <c r="AA1" s="258"/>
      <c r="AB1" s="633" t="s">
        <v>308</v>
      </c>
      <c r="AC1" s="634"/>
      <c r="AD1" s="635"/>
      <c r="AE1" s="259"/>
      <c r="AF1" s="636" t="s">
        <v>286</v>
      </c>
      <c r="AG1" s="637"/>
      <c r="AH1" s="638"/>
      <c r="AI1" s="259"/>
      <c r="AJ1" s="620" t="s">
        <v>300</v>
      </c>
      <c r="AK1" s="621"/>
      <c r="AL1" s="621"/>
      <c r="AM1" s="622"/>
      <c r="AN1" s="239"/>
      <c r="AO1" s="260" t="s">
        <v>307</v>
      </c>
    </row>
    <row r="2" spans="1:41" s="270" customFormat="1" ht="131.1" customHeight="1">
      <c r="A2" s="368" t="s">
        <v>9</v>
      </c>
      <c r="B2" s="261" t="s">
        <v>290</v>
      </c>
      <c r="C2" s="261" t="s">
        <v>963</v>
      </c>
      <c r="D2" s="261" t="s">
        <v>964</v>
      </c>
      <c r="E2" s="261" t="s">
        <v>118</v>
      </c>
      <c r="F2" s="261" t="s">
        <v>117</v>
      </c>
      <c r="G2" s="261" t="s">
        <v>311</v>
      </c>
      <c r="H2" s="261" t="s">
        <v>312</v>
      </c>
      <c r="I2" s="261"/>
      <c r="J2" s="261" t="s">
        <v>965</v>
      </c>
      <c r="K2" s="262" t="s">
        <v>966</v>
      </c>
      <c r="L2" s="262" t="s">
        <v>967</v>
      </c>
      <c r="M2" s="261"/>
      <c r="N2" s="421" t="s">
        <v>968</v>
      </c>
      <c r="O2" s="420" t="s">
        <v>587</v>
      </c>
      <c r="P2" s="420" t="s">
        <v>588</v>
      </c>
      <c r="Q2" s="421" t="s">
        <v>589</v>
      </c>
      <c r="R2" s="263" t="s">
        <v>969</v>
      </c>
      <c r="S2" s="263"/>
      <c r="T2" s="263"/>
      <c r="U2" s="263"/>
      <c r="V2" s="263"/>
      <c r="W2" s="263"/>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1219</v>
      </c>
      <c r="E3" s="242">
        <f>'Snelle prijsberekening '!B$6</f>
        <v>2</v>
      </c>
      <c r="F3" s="243">
        <v>1</v>
      </c>
      <c r="G3" s="244">
        <v>60</v>
      </c>
      <c r="H3" s="245">
        <f t="shared" ref="H3:H14" si="0">G3*F3</f>
        <v>60</v>
      </c>
      <c r="I3" s="246"/>
      <c r="J3" s="244"/>
      <c r="K3" s="241" t="s">
        <v>598</v>
      </c>
      <c r="L3" s="241" t="s">
        <v>599</v>
      </c>
      <c r="M3" s="241"/>
      <c r="N3" s="423" t="s">
        <v>1226</v>
      </c>
      <c r="O3" s="540" t="s">
        <v>58</v>
      </c>
      <c r="P3" s="419" t="s">
        <v>1228</v>
      </c>
      <c r="Q3" s="422" t="s">
        <v>1227</v>
      </c>
      <c r="R3" s="496"/>
      <c r="S3" s="496"/>
      <c r="T3" s="496"/>
      <c r="U3" s="496"/>
      <c r="V3" s="496"/>
      <c r="W3" s="496"/>
      <c r="X3" s="249">
        <v>119</v>
      </c>
      <c r="Y3" s="497"/>
      <c r="Z3" s="250">
        <f>X3-H3</f>
        <v>59</v>
      </c>
      <c r="AA3" s="241"/>
      <c r="AB3" s="249">
        <v>110</v>
      </c>
      <c r="AD3" s="250">
        <f>AB3-H3</f>
        <v>50</v>
      </c>
      <c r="AF3" s="249"/>
      <c r="AH3" s="250">
        <f>AF3-H3</f>
        <v>-60</v>
      </c>
      <c r="AK3" s="249">
        <f t="shared" ref="AK3" si="1">AF3</f>
        <v>0</v>
      </c>
      <c r="AL3" s="252"/>
      <c r="AM3" s="249">
        <f>(AK3-AL3)*1.55/'Snelle prijsberekening '!B$6</f>
        <v>0</v>
      </c>
    </row>
    <row r="4" spans="1:41" ht="45" customHeight="1">
      <c r="A4" s="369"/>
      <c r="C4" s="494"/>
      <c r="D4" s="494"/>
      <c r="E4" s="242">
        <f>'Snelle prijsberekening '!B$6</f>
        <v>2</v>
      </c>
      <c r="F4" s="243">
        <v>1</v>
      </c>
      <c r="G4" s="244">
        <v>60</v>
      </c>
      <c r="H4" s="245">
        <f t="shared" si="0"/>
        <v>60</v>
      </c>
      <c r="I4" s="246"/>
      <c r="J4" s="244"/>
      <c r="K4" s="241" t="s">
        <v>644</v>
      </c>
      <c r="L4" s="241" t="s">
        <v>653</v>
      </c>
      <c r="M4" s="241"/>
      <c r="N4" s="424" t="s">
        <v>1229</v>
      </c>
      <c r="O4" s="540" t="s">
        <v>621</v>
      </c>
      <c r="P4" s="419" t="s">
        <v>1231</v>
      </c>
      <c r="Q4" s="422" t="s">
        <v>1230</v>
      </c>
      <c r="R4" s="496"/>
      <c r="S4" s="496"/>
      <c r="T4" s="496"/>
      <c r="U4" s="496"/>
      <c r="V4" s="496"/>
      <c r="W4" s="496"/>
      <c r="X4" s="249"/>
      <c r="Y4" s="497"/>
      <c r="Z4" s="250">
        <f>X4-H4</f>
        <v>-60</v>
      </c>
      <c r="AA4" s="241"/>
      <c r="AB4" s="249"/>
      <c r="AD4" s="250">
        <f>AB4-H4</f>
        <v>-60</v>
      </c>
      <c r="AF4" s="249"/>
      <c r="AH4" s="250">
        <f>AF4-H4</f>
        <v>-60</v>
      </c>
      <c r="AK4" s="249"/>
      <c r="AL4" s="252"/>
      <c r="AM4" s="249">
        <f>(AK4-AL4)*1.55/'Snelle prijsberekening '!B$6</f>
        <v>0</v>
      </c>
    </row>
    <row r="5" spans="1:41" s="439" customFormat="1" ht="57.95" customHeight="1" thickBot="1">
      <c r="A5" s="438"/>
      <c r="C5" s="440"/>
      <c r="D5" s="440"/>
      <c r="E5" s="441">
        <f>'Snelle prijsberekening '!B$6</f>
        <v>2</v>
      </c>
      <c r="F5" s="440">
        <v>1</v>
      </c>
      <c r="G5" s="442">
        <v>60</v>
      </c>
      <c r="H5" s="443">
        <f t="shared" si="0"/>
        <v>60</v>
      </c>
      <c r="I5" s="537"/>
      <c r="J5" s="442"/>
      <c r="K5" s="444" t="s">
        <v>601</v>
      </c>
      <c r="L5" s="444" t="s">
        <v>982</v>
      </c>
      <c r="M5" s="444"/>
      <c r="N5" s="456" t="s">
        <v>1232</v>
      </c>
      <c r="O5" s="541" t="s">
        <v>58</v>
      </c>
      <c r="P5" s="448" t="s">
        <v>1233</v>
      </c>
      <c r="Q5" s="658" t="s">
        <v>1234</v>
      </c>
      <c r="R5" s="570"/>
      <c r="S5" s="570"/>
      <c r="T5" s="570"/>
      <c r="U5" s="570"/>
      <c r="V5" s="570"/>
      <c r="W5" s="570"/>
      <c r="X5" s="562"/>
      <c r="Y5" s="563"/>
      <c r="Z5" s="564"/>
      <c r="AA5" s="444"/>
      <c r="AB5" s="562"/>
      <c r="AC5" s="444"/>
      <c r="AD5" s="564"/>
      <c r="AE5" s="445"/>
      <c r="AF5" s="562"/>
      <c r="AG5" s="444"/>
      <c r="AH5" s="564"/>
      <c r="AI5" s="445"/>
      <c r="AJ5" s="444"/>
      <c r="AK5" s="562"/>
      <c r="AL5" s="565"/>
      <c r="AM5" s="562"/>
      <c r="AN5" s="445"/>
      <c r="AO5" s="444"/>
    </row>
    <row r="6" spans="1:41" s="427" customFormat="1" ht="48.75" customHeight="1">
      <c r="A6" s="426"/>
      <c r="B6" s="428" t="s">
        <v>1220</v>
      </c>
      <c r="C6" s="433"/>
      <c r="D6" s="543"/>
      <c r="E6" s="429">
        <f>'Snelle prijsberekening '!B$6</f>
        <v>2</v>
      </c>
      <c r="F6" s="430">
        <v>1</v>
      </c>
      <c r="G6" s="431">
        <v>85</v>
      </c>
      <c r="H6" s="432">
        <f t="shared" si="0"/>
        <v>85</v>
      </c>
      <c r="I6" s="538"/>
      <c r="J6" s="431"/>
      <c r="K6" s="433" t="s">
        <v>618</v>
      </c>
      <c r="L6" s="433" t="s">
        <v>625</v>
      </c>
      <c r="M6" s="433"/>
      <c r="N6" s="544" t="s">
        <v>1235</v>
      </c>
      <c r="O6" s="617" t="s">
        <v>58</v>
      </c>
      <c r="P6" s="436" t="s">
        <v>1237</v>
      </c>
      <c r="Q6" s="437" t="s">
        <v>1236</v>
      </c>
      <c r="R6" s="434"/>
      <c r="S6" s="434"/>
      <c r="T6" s="434"/>
      <c r="U6" s="434"/>
      <c r="V6" s="434"/>
      <c r="W6" s="434"/>
      <c r="X6" s="559"/>
      <c r="Y6" s="618"/>
      <c r="Z6" s="560">
        <f t="shared" ref="Z6:Z7" si="2">X6-H6</f>
        <v>-85</v>
      </c>
      <c r="AA6" s="433"/>
      <c r="AB6" s="559"/>
      <c r="AC6" s="433"/>
      <c r="AD6" s="560">
        <f t="shared" ref="AD6:AD7" si="3">AB6-H6</f>
        <v>-85</v>
      </c>
      <c r="AE6" s="434"/>
      <c r="AF6" s="559"/>
      <c r="AG6" s="433"/>
      <c r="AH6" s="560">
        <f t="shared" ref="AH6:AH7" si="4">AF6-H6</f>
        <v>-85</v>
      </c>
      <c r="AI6" s="434"/>
      <c r="AJ6" s="433"/>
      <c r="AK6" s="559">
        <f t="shared" ref="AK6" si="5">AF6</f>
        <v>0</v>
      </c>
      <c r="AL6" s="561"/>
      <c r="AM6" s="559">
        <f>(AK6-AL6)*1.55/'Snelle prijsberekening '!B$6</f>
        <v>0</v>
      </c>
      <c r="AN6" s="434"/>
      <c r="AO6" s="433"/>
    </row>
    <row r="7" spans="1:41" ht="45" customHeight="1">
      <c r="A7" s="369"/>
      <c r="C7" s="494"/>
      <c r="D7" s="494"/>
      <c r="E7" s="242">
        <f>'Snelle prijsberekening '!B$6</f>
        <v>2</v>
      </c>
      <c r="F7" s="243">
        <v>1</v>
      </c>
      <c r="G7" s="431">
        <v>85</v>
      </c>
      <c r="H7" s="245">
        <f t="shared" si="0"/>
        <v>85</v>
      </c>
      <c r="I7" s="246"/>
      <c r="J7" s="244"/>
      <c r="K7" s="433" t="s">
        <v>601</v>
      </c>
      <c r="L7" s="433" t="s">
        <v>616</v>
      </c>
      <c r="M7" s="241"/>
      <c r="N7" s="544" t="s">
        <v>1238</v>
      </c>
      <c r="O7" s="545" t="s">
        <v>621</v>
      </c>
      <c r="P7" s="419" t="s">
        <v>1240</v>
      </c>
      <c r="Q7" s="422" t="s">
        <v>1239</v>
      </c>
      <c r="X7" s="249"/>
      <c r="Y7" s="497"/>
      <c r="Z7" s="250">
        <f t="shared" si="2"/>
        <v>-85</v>
      </c>
      <c r="AA7" s="241"/>
      <c r="AB7" s="249"/>
      <c r="AD7" s="250">
        <f t="shared" si="3"/>
        <v>-85</v>
      </c>
      <c r="AF7" s="249"/>
      <c r="AH7" s="250">
        <f t="shared" si="4"/>
        <v>-85</v>
      </c>
      <c r="AK7" s="249"/>
      <c r="AL7" s="252"/>
      <c r="AM7" s="249">
        <f>(AK7-AL7)*1.55/'Snelle prijsberekening '!B$6</f>
        <v>0</v>
      </c>
    </row>
    <row r="8" spans="1:41" s="439" customFormat="1" ht="57.95" customHeight="1" thickBot="1">
      <c r="A8" s="438"/>
      <c r="C8" s="440"/>
      <c r="D8" s="440"/>
      <c r="E8" s="441">
        <f>'Snelle prijsberekening '!B$6</f>
        <v>2</v>
      </c>
      <c r="F8" s="440">
        <v>1</v>
      </c>
      <c r="G8" s="442">
        <v>85</v>
      </c>
      <c r="H8" s="443">
        <f t="shared" si="0"/>
        <v>85</v>
      </c>
      <c r="I8" s="537"/>
      <c r="J8" s="442"/>
      <c r="K8" s="444" t="s">
        <v>618</v>
      </c>
      <c r="L8" s="444" t="s">
        <v>616</v>
      </c>
      <c r="M8" s="444"/>
      <c r="N8" s="456" t="s">
        <v>1241</v>
      </c>
      <c r="O8" s="546" t="s">
        <v>621</v>
      </c>
      <c r="P8" s="448" t="s">
        <v>1243</v>
      </c>
      <c r="Q8" s="449" t="s">
        <v>1242</v>
      </c>
      <c r="R8" s="445"/>
      <c r="S8" s="445"/>
      <c r="T8" s="445"/>
      <c r="U8" s="445"/>
      <c r="V8" s="445"/>
      <c r="W8" s="445"/>
      <c r="X8" s="562"/>
      <c r="Y8" s="563"/>
      <c r="Z8" s="564"/>
      <c r="AA8" s="444"/>
      <c r="AB8" s="562"/>
      <c r="AC8" s="444"/>
      <c r="AD8" s="564"/>
      <c r="AE8" s="445"/>
      <c r="AF8" s="562"/>
      <c r="AG8" s="444"/>
      <c r="AH8" s="564"/>
      <c r="AI8" s="445"/>
      <c r="AJ8" s="444"/>
      <c r="AK8" s="562"/>
      <c r="AL8" s="565"/>
      <c r="AM8" s="562"/>
      <c r="AN8" s="445"/>
      <c r="AO8" s="444"/>
    </row>
    <row r="9" spans="1:41" s="427" customFormat="1" ht="57.95" customHeight="1">
      <c r="A9" s="426"/>
      <c r="B9" s="491" t="s">
        <v>1221</v>
      </c>
      <c r="C9" s="543"/>
      <c r="D9" s="543"/>
      <c r="E9" s="429">
        <f>'Snelle prijsberekening '!B$6</f>
        <v>2</v>
      </c>
      <c r="F9" s="430">
        <v>1</v>
      </c>
      <c r="G9" s="431">
        <v>150</v>
      </c>
      <c r="H9" s="432">
        <f t="shared" si="0"/>
        <v>150</v>
      </c>
      <c r="I9" s="538"/>
      <c r="J9" s="431"/>
      <c r="K9" s="433" t="s">
        <v>1035</v>
      </c>
      <c r="L9" s="433" t="s">
        <v>1250</v>
      </c>
      <c r="M9" s="433"/>
      <c r="N9" s="423" t="s">
        <v>1248</v>
      </c>
      <c r="O9" s="557" t="s">
        <v>621</v>
      </c>
      <c r="P9" s="436" t="s">
        <v>1251</v>
      </c>
      <c r="Q9" s="437" t="s">
        <v>1249</v>
      </c>
      <c r="R9" s="558"/>
      <c r="S9" s="558"/>
      <c r="T9" s="558"/>
      <c r="U9" s="558"/>
      <c r="V9" s="558"/>
      <c r="W9" s="558"/>
      <c r="X9" s="559"/>
      <c r="Y9" s="433"/>
      <c r="Z9" s="560">
        <f>X9-H9</f>
        <v>-150</v>
      </c>
      <c r="AA9" s="433"/>
      <c r="AB9" s="559"/>
      <c r="AC9" s="433"/>
      <c r="AD9" s="560">
        <f>AB9-H9</f>
        <v>-150</v>
      </c>
      <c r="AE9" s="434"/>
      <c r="AF9" s="559"/>
      <c r="AG9" s="433"/>
      <c r="AH9" s="560">
        <f>AF9-H9</f>
        <v>-150</v>
      </c>
      <c r="AI9" s="434"/>
      <c r="AJ9" s="433"/>
      <c r="AK9" s="559"/>
      <c r="AL9" s="561"/>
      <c r="AM9" s="559">
        <f>(AK9-AL9)*1.55/'Snelle prijsberekening '!B$6</f>
        <v>0</v>
      </c>
      <c r="AN9" s="434"/>
      <c r="AO9" s="433"/>
    </row>
    <row r="10" spans="1:41" s="439" customFormat="1" ht="57.95" customHeight="1" thickBot="1">
      <c r="A10" s="438"/>
      <c r="C10" s="569"/>
      <c r="D10" s="569"/>
      <c r="E10" s="441">
        <f>'Snelle prijsberekening '!B$6</f>
        <v>2</v>
      </c>
      <c r="F10" s="440">
        <v>1</v>
      </c>
      <c r="G10" s="442">
        <v>150</v>
      </c>
      <c r="H10" s="443">
        <f t="shared" si="0"/>
        <v>150</v>
      </c>
      <c r="I10" s="537"/>
      <c r="J10" s="442"/>
      <c r="K10" s="444" t="s">
        <v>630</v>
      </c>
      <c r="L10" s="444" t="s">
        <v>1258</v>
      </c>
      <c r="M10" s="444"/>
      <c r="N10" s="453" t="s">
        <v>1256</v>
      </c>
      <c r="O10" s="548" t="s">
        <v>58</v>
      </c>
      <c r="P10" s="448" t="s">
        <v>1259</v>
      </c>
      <c r="Q10" s="449" t="s">
        <v>1257</v>
      </c>
      <c r="R10" s="570"/>
      <c r="S10" s="570"/>
      <c r="T10" s="570"/>
      <c r="U10" s="570"/>
      <c r="V10" s="570"/>
      <c r="W10" s="570"/>
      <c r="X10" s="562"/>
      <c r="Y10" s="444"/>
      <c r="Z10" s="564"/>
      <c r="AA10" s="444"/>
      <c r="AB10" s="562"/>
      <c r="AC10" s="444"/>
      <c r="AD10" s="564"/>
      <c r="AE10" s="445"/>
      <c r="AF10" s="562"/>
      <c r="AG10" s="444"/>
      <c r="AH10" s="564"/>
      <c r="AI10" s="445"/>
      <c r="AJ10" s="444"/>
      <c r="AK10" s="562"/>
      <c r="AL10" s="565"/>
      <c r="AM10" s="562"/>
      <c r="AN10" s="445"/>
      <c r="AO10" s="444"/>
    </row>
    <row r="11" spans="1:41" ht="48.75" customHeight="1">
      <c r="A11" s="369"/>
      <c r="B11" s="457" t="s">
        <v>1222</v>
      </c>
      <c r="C11" s="248"/>
      <c r="D11" s="555"/>
      <c r="E11" s="242">
        <f>'Snelle prijsberekening '!B$6</f>
        <v>2</v>
      </c>
      <c r="F11" s="243">
        <v>1</v>
      </c>
      <c r="G11" s="244">
        <v>100</v>
      </c>
      <c r="H11" s="245">
        <f t="shared" si="0"/>
        <v>100</v>
      </c>
      <c r="I11" s="246"/>
      <c r="J11" s="244"/>
      <c r="K11" s="241" t="s">
        <v>598</v>
      </c>
      <c r="L11" s="241" t="s">
        <v>845</v>
      </c>
      <c r="M11" s="241"/>
      <c r="N11" s="435" t="s">
        <v>1252</v>
      </c>
      <c r="O11" s="551" t="s">
        <v>59</v>
      </c>
      <c r="P11" s="419" t="s">
        <v>1260</v>
      </c>
      <c r="Q11" s="422" t="s">
        <v>1253</v>
      </c>
      <c r="R11" s="496"/>
      <c r="S11" s="496"/>
      <c r="T11" s="496"/>
      <c r="U11" s="496"/>
      <c r="V11" s="496"/>
      <c r="W11" s="496"/>
      <c r="X11" s="249"/>
      <c r="Z11" s="250">
        <f t="shared" ref="Z11" si="6">X11-H11</f>
        <v>-100</v>
      </c>
      <c r="AA11" s="241"/>
      <c r="AB11" s="249"/>
      <c r="AD11" s="250">
        <f t="shared" ref="AD11" si="7">AB11-H11</f>
        <v>-100</v>
      </c>
      <c r="AF11" s="249"/>
      <c r="AH11" s="250">
        <f t="shared" ref="AH11" si="8">AF11-H11</f>
        <v>-100</v>
      </c>
      <c r="AK11" s="249">
        <f t="shared" ref="AK11" si="9">AF11</f>
        <v>0</v>
      </c>
      <c r="AL11" s="252"/>
      <c r="AM11" s="249">
        <f>(AK11-AL11)*1.55/'Snelle prijsberekening '!B$6</f>
        <v>0</v>
      </c>
    </row>
    <row r="12" spans="1:41" ht="57.95" customHeight="1" thickBot="1">
      <c r="A12" s="438"/>
      <c r="B12" s="439"/>
      <c r="C12" s="440"/>
      <c r="D12" s="440"/>
      <c r="E12" s="441">
        <f>'Snelle prijsberekening '!B$6</f>
        <v>2</v>
      </c>
      <c r="F12" s="440">
        <v>1</v>
      </c>
      <c r="G12" s="442">
        <v>90</v>
      </c>
      <c r="H12" s="443">
        <f t="shared" si="0"/>
        <v>90</v>
      </c>
      <c r="I12" s="537"/>
      <c r="J12" s="442"/>
      <c r="K12" s="444" t="s">
        <v>618</v>
      </c>
      <c r="L12" s="444" t="s">
        <v>648</v>
      </c>
      <c r="M12" s="444"/>
      <c r="N12" s="456" t="s">
        <v>1254</v>
      </c>
      <c r="O12" s="552" t="s">
        <v>59</v>
      </c>
      <c r="P12" s="448" t="s">
        <v>1261</v>
      </c>
      <c r="Q12" s="449" t="s">
        <v>1255</v>
      </c>
      <c r="R12" s="496"/>
      <c r="S12" s="496"/>
      <c r="T12" s="496"/>
      <c r="U12" s="496"/>
      <c r="V12" s="496"/>
      <c r="W12" s="496"/>
      <c r="X12" s="249"/>
      <c r="Z12" s="250">
        <f t="shared" ref="Z12:Z14" si="10">X12-H12</f>
        <v>-90</v>
      </c>
      <c r="AA12" s="241"/>
      <c r="AB12" s="249"/>
      <c r="AD12" s="250">
        <f t="shared" ref="AD12:AD14" si="11">AB12-H12</f>
        <v>-90</v>
      </c>
      <c r="AF12" s="249"/>
      <c r="AH12" s="250">
        <f t="shared" ref="AH12:AH14" si="12">AF12-H12</f>
        <v>-90</v>
      </c>
      <c r="AK12" s="249"/>
      <c r="AL12" s="252"/>
      <c r="AM12" s="249">
        <f>(AK12-AL12)*1.55/'Snelle prijsberekening '!B$6</f>
        <v>0</v>
      </c>
    </row>
    <row r="13" spans="1:41" ht="48.75" customHeight="1">
      <c r="A13" s="369"/>
      <c r="B13" s="458" t="s">
        <v>1223</v>
      </c>
      <c r="D13" s="555"/>
      <c r="E13" s="242">
        <f>'Snelle prijsberekening '!B$6</f>
        <v>2</v>
      </c>
      <c r="F13" s="243">
        <v>1</v>
      </c>
      <c r="G13" s="244">
        <v>100</v>
      </c>
      <c r="H13" s="245">
        <f t="shared" si="0"/>
        <v>100</v>
      </c>
      <c r="I13" s="246"/>
      <c r="J13" s="244"/>
      <c r="K13" s="241" t="s">
        <v>644</v>
      </c>
      <c r="L13" s="241" t="s">
        <v>653</v>
      </c>
      <c r="M13" s="241"/>
      <c r="N13" s="435" t="s">
        <v>1224</v>
      </c>
      <c r="O13" s="553" t="s">
        <v>646</v>
      </c>
      <c r="P13" s="419" t="s">
        <v>1246</v>
      </c>
      <c r="Q13" s="422" t="s">
        <v>1247</v>
      </c>
      <c r="R13" s="496"/>
      <c r="S13" s="496"/>
      <c r="T13" s="496"/>
      <c r="U13" s="496"/>
      <c r="V13" s="496"/>
      <c r="W13" s="496"/>
      <c r="X13" s="249"/>
      <c r="Z13" s="250">
        <f t="shared" si="10"/>
        <v>-100</v>
      </c>
      <c r="AA13" s="241"/>
      <c r="AB13" s="249"/>
      <c r="AD13" s="250">
        <f t="shared" si="11"/>
        <v>-100</v>
      </c>
      <c r="AF13" s="249"/>
      <c r="AH13" s="250">
        <f t="shared" si="12"/>
        <v>-100</v>
      </c>
      <c r="AK13" s="249">
        <f t="shared" ref="AK13" si="13">AF13</f>
        <v>0</v>
      </c>
      <c r="AL13" s="252"/>
      <c r="AM13" s="249">
        <f>(AK13-AL13)*1.55/'Snelle prijsberekening '!B$6</f>
        <v>0</v>
      </c>
    </row>
    <row r="14" spans="1:41" ht="57.95" customHeight="1" thickBot="1">
      <c r="A14" s="438"/>
      <c r="B14" s="439"/>
      <c r="C14" s="440"/>
      <c r="D14" s="440"/>
      <c r="E14" s="441">
        <f>'Snelle prijsberekening '!B$6</f>
        <v>2</v>
      </c>
      <c r="F14" s="440">
        <v>1</v>
      </c>
      <c r="G14" s="442">
        <v>100</v>
      </c>
      <c r="H14" s="443">
        <f t="shared" si="0"/>
        <v>100</v>
      </c>
      <c r="I14" s="537"/>
      <c r="J14" s="442"/>
      <c r="K14" s="444" t="s">
        <v>611</v>
      </c>
      <c r="L14" s="444" t="s">
        <v>833</v>
      </c>
      <c r="M14" s="444"/>
      <c r="N14" s="456" t="s">
        <v>1225</v>
      </c>
      <c r="O14" s="554" t="s">
        <v>646</v>
      </c>
      <c r="P14" s="448" t="s">
        <v>1245</v>
      </c>
      <c r="Q14" s="449" t="s">
        <v>1244</v>
      </c>
      <c r="R14" s="496"/>
      <c r="S14" s="496"/>
      <c r="T14" s="496"/>
      <c r="U14" s="496"/>
      <c r="V14" s="496"/>
      <c r="W14" s="496"/>
      <c r="X14" s="249"/>
      <c r="Z14" s="250">
        <f t="shared" si="10"/>
        <v>-100</v>
      </c>
      <c r="AA14" s="241"/>
      <c r="AB14" s="249"/>
      <c r="AD14" s="250">
        <f t="shared" si="11"/>
        <v>-100</v>
      </c>
      <c r="AF14" s="249"/>
      <c r="AH14" s="250">
        <f t="shared" si="12"/>
        <v>-100</v>
      </c>
      <c r="AK14" s="249"/>
      <c r="AL14" s="252"/>
      <c r="AM14" s="249">
        <f>(AK14-AL14)*1.55/'Snelle prijsberekening '!B$6</f>
        <v>0</v>
      </c>
    </row>
    <row r="15" spans="1:41" s="427" customFormat="1" ht="30.95" customHeight="1">
      <c r="A15" s="426"/>
      <c r="C15" s="433"/>
      <c r="D15" s="433"/>
      <c r="E15" s="430"/>
      <c r="F15" s="430"/>
      <c r="G15" s="431"/>
      <c r="H15" s="431"/>
      <c r="I15" s="431"/>
      <c r="J15" s="538"/>
      <c r="K15" s="433"/>
      <c r="L15" s="433"/>
      <c r="M15" s="572"/>
      <c r="N15" s="433"/>
      <c r="O15" s="433"/>
      <c r="P15" s="433"/>
      <c r="Q15" s="433"/>
      <c r="R15" s="434"/>
      <c r="S15" s="434"/>
      <c r="T15" s="434"/>
      <c r="U15" s="434"/>
      <c r="V15" s="434"/>
      <c r="W15" s="434"/>
      <c r="X15" s="433"/>
      <c r="Y15" s="433"/>
      <c r="Z15" s="433"/>
      <c r="AA15" s="572"/>
      <c r="AB15" s="559"/>
      <c r="AC15" s="433"/>
      <c r="AD15" s="433"/>
      <c r="AE15" s="434"/>
      <c r="AF15" s="433"/>
      <c r="AG15" s="433"/>
      <c r="AH15" s="433"/>
      <c r="AI15" s="434"/>
      <c r="AJ15" s="433"/>
      <c r="AK15" s="433"/>
      <c r="AL15" s="561"/>
      <c r="AM15" s="559">
        <f>(AK15-AL15)*1.55/'Snelle prijsberekening '!B$6</f>
        <v>0</v>
      </c>
      <c r="AN15" s="434"/>
      <c r="AO15" s="433"/>
    </row>
    <row r="16" spans="1:41" ht="15.75">
      <c r="A16" s="369"/>
      <c r="G16" s="244"/>
      <c r="H16" s="244"/>
      <c r="I16" s="244"/>
      <c r="J16" s="246"/>
      <c r="AB16" s="249"/>
      <c r="AL16" s="252"/>
      <c r="AM16" s="249">
        <f>(AK16-AL16)*1.55/'Snelle prijsberekening '!B$6</f>
        <v>0</v>
      </c>
    </row>
    <row r="17" spans="1:41" ht="15.75">
      <c r="A17" s="369"/>
      <c r="G17" s="244"/>
      <c r="H17" s="244"/>
      <c r="I17" s="244"/>
      <c r="J17" s="246"/>
      <c r="AB17" s="249"/>
      <c r="AL17" s="252"/>
      <c r="AM17" s="249">
        <f>(AK17-AL17)*1.55/'Snelle prijsberekening '!B$6</f>
        <v>0</v>
      </c>
    </row>
    <row r="18" spans="1:41" s="247" customFormat="1">
      <c r="A18" s="240"/>
      <c r="B18" s="240"/>
      <c r="C18" s="241"/>
      <c r="D18" s="241"/>
      <c r="E18" s="243"/>
      <c r="F18" s="243"/>
      <c r="G18" s="244"/>
      <c r="H18" s="244"/>
      <c r="I18" s="244"/>
      <c r="J18" s="246"/>
      <c r="K18" s="241"/>
      <c r="L18" s="241"/>
      <c r="M18" s="248"/>
      <c r="N18" s="241"/>
      <c r="O18" s="241"/>
      <c r="P18" s="241"/>
      <c r="Q18" s="241"/>
      <c r="X18" s="241"/>
      <c r="Y18" s="241"/>
      <c r="Z18" s="241"/>
      <c r="AA18" s="248"/>
      <c r="AB18" s="249"/>
      <c r="AC18" s="241"/>
      <c r="AD18" s="241"/>
      <c r="AF18" s="241"/>
      <c r="AG18" s="241"/>
      <c r="AH18" s="241"/>
      <c r="AJ18" s="241"/>
      <c r="AK18" s="241"/>
      <c r="AL18" s="241"/>
      <c r="AM18" s="249">
        <f>(AK18-AL18)*1.55/'Snelle prijsberekening '!B$6</f>
        <v>0</v>
      </c>
      <c r="AO18" s="241"/>
    </row>
    <row r="19" spans="1:41" s="247" customFormat="1">
      <c r="A19" s="240"/>
      <c r="B19" s="240"/>
      <c r="C19" s="241"/>
      <c r="D19" s="241"/>
      <c r="E19" s="243"/>
      <c r="F19" s="243"/>
      <c r="G19" s="244"/>
      <c r="H19" s="244"/>
      <c r="I19" s="244"/>
      <c r="J19" s="246"/>
      <c r="K19" s="241"/>
      <c r="L19" s="241"/>
      <c r="M19" s="248"/>
      <c r="N19" s="241"/>
      <c r="O19" s="241"/>
      <c r="P19" s="241"/>
      <c r="Q19" s="241"/>
      <c r="X19" s="241"/>
      <c r="Y19" s="241"/>
      <c r="Z19" s="241"/>
      <c r="AA19" s="248"/>
      <c r="AB19" s="249"/>
      <c r="AC19" s="241"/>
      <c r="AD19" s="241"/>
      <c r="AF19" s="241"/>
      <c r="AG19" s="241"/>
      <c r="AH19" s="241"/>
      <c r="AJ19" s="241"/>
      <c r="AK19" s="241"/>
      <c r="AL19" s="241"/>
      <c r="AM19" s="249">
        <f>(AK19-AL19)*1.55/'Snelle prijsberekening '!B$6</f>
        <v>0</v>
      </c>
      <c r="AO19" s="241"/>
    </row>
    <row r="20" spans="1:41" s="247" customFormat="1">
      <c r="A20" s="240"/>
      <c r="B20" s="240"/>
      <c r="C20" s="241"/>
      <c r="D20" s="241"/>
      <c r="E20" s="243"/>
      <c r="F20" s="243"/>
      <c r="G20" s="244"/>
      <c r="H20" s="244"/>
      <c r="I20" s="244"/>
      <c r="J20" s="246"/>
      <c r="K20" s="241"/>
      <c r="L20" s="241"/>
      <c r="M20" s="248"/>
      <c r="N20" s="241"/>
      <c r="P20" s="241"/>
      <c r="Q20" s="241"/>
      <c r="X20" s="241"/>
      <c r="Y20" s="241"/>
      <c r="Z20" s="241"/>
      <c r="AA20" s="248"/>
      <c r="AB20" s="241"/>
      <c r="AC20" s="241"/>
      <c r="AD20" s="241"/>
      <c r="AF20" s="241"/>
      <c r="AG20" s="241"/>
      <c r="AH20" s="241"/>
      <c r="AJ20" s="241"/>
      <c r="AK20" s="241"/>
      <c r="AL20" s="241"/>
      <c r="AM20" s="249">
        <f>(AK20-AL20)*1.55/'Snelle prijsberekening '!B$6</f>
        <v>0</v>
      </c>
      <c r="AO20" s="241"/>
    </row>
  </sheetData>
  <hyperlinks>
    <hyperlink ref="Q13" r:id="rId1" xr:uid="{6104E50A-76A8-4007-A622-9C57C65589B2}"/>
    <hyperlink ref="Q11" r:id="rId2" xr:uid="{34988AD1-D485-4D84-81EB-0AED6EA4BA1D}"/>
    <hyperlink ref="Q12" r:id="rId3" xr:uid="{6B7C447A-5952-4FEB-BCC8-53FC8CA420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CD01-1A85-4651-86F7-3E43709ED734}">
  <sheetPr>
    <tabColor rgb="FF00B050"/>
  </sheetPr>
  <dimension ref="A1:AO47"/>
  <sheetViews>
    <sheetView topLeftCell="F37" zoomScale="82" zoomScaleNormal="82" workbookViewId="0">
      <selection activeCell="P52" sqref="P52"/>
    </sheetView>
  </sheetViews>
  <sheetFormatPr defaultColWidth="10.5703125" defaultRowHeight="15"/>
  <cols>
    <col min="1" max="1" width="23.42578125" style="240" customWidth="1"/>
    <col min="2" max="2" width="16.42578125" style="240" customWidth="1"/>
    <col min="3" max="4" width="18.85546875" style="241" customWidth="1"/>
    <col min="5" max="5" width="14.5703125" style="243" customWidth="1"/>
    <col min="6" max="6" width="12.140625" style="243" customWidth="1"/>
    <col min="7" max="7" width="15.7109375" style="243" customWidth="1"/>
    <col min="8" max="9" width="11.42578125" style="243" customWidth="1"/>
    <col min="10" max="10" width="16.7109375" style="255" customWidth="1"/>
    <col min="11" max="11" width="16" style="241" customWidth="1"/>
    <col min="12" max="12" width="15.5703125" style="241" customWidth="1"/>
    <col min="13" max="13" width="26.42578125" style="248" customWidth="1"/>
    <col min="14" max="15" width="26" style="241" customWidth="1"/>
    <col min="16" max="16" width="39.85546875" style="241" customWidth="1"/>
    <col min="17" max="17" width="47" style="241" customWidth="1"/>
    <col min="18" max="23" width="9.42578125" style="247" customWidth="1"/>
    <col min="24" max="24" width="12.5703125" style="241" customWidth="1"/>
    <col min="25" max="25" width="20.42578125" style="241" customWidth="1"/>
    <col min="26" max="26" width="10.140625" style="241" customWidth="1"/>
    <col min="27" max="27" width="2.42578125" style="248" customWidth="1"/>
    <col min="28" max="28" width="7.42578125" style="241" customWidth="1"/>
    <col min="29" max="29" width="21.5703125" style="241" customWidth="1"/>
    <col min="30" max="30" width="13.5703125" style="241" customWidth="1"/>
    <col min="31" max="31" width="2.5703125" style="247" customWidth="1"/>
    <col min="32" max="32" width="8.42578125" style="241" customWidth="1"/>
    <col min="33" max="33" width="19.5703125" style="241" customWidth="1"/>
    <col min="34" max="34" width="10.5703125" style="241" customWidth="1"/>
    <col min="35" max="35" width="4.42578125" style="247" customWidth="1"/>
    <col min="36" max="36" width="20.42578125" style="241" customWidth="1"/>
    <col min="37" max="37" width="10.42578125" style="241" customWidth="1"/>
    <col min="38" max="39" width="13.5703125" style="241" customWidth="1"/>
    <col min="40" max="40" width="3.42578125" style="247" customWidth="1"/>
    <col min="41" max="41" width="19.42578125" style="241" customWidth="1"/>
    <col min="42" max="16384" width="10.5703125" style="240"/>
  </cols>
  <sheetData>
    <row r="1" spans="1:41" s="256" customFormat="1" ht="21" customHeight="1">
      <c r="A1" s="642"/>
      <c r="B1" s="642" t="s">
        <v>292</v>
      </c>
      <c r="C1" s="643"/>
      <c r="D1" s="643"/>
      <c r="E1" s="643"/>
      <c r="F1" s="643"/>
      <c r="G1" s="643"/>
      <c r="H1" s="644"/>
      <c r="I1" s="644"/>
      <c r="K1" s="645" t="s">
        <v>295</v>
      </c>
      <c r="L1" s="646"/>
      <c r="M1" s="257"/>
      <c r="N1" s="647" t="s">
        <v>302</v>
      </c>
      <c r="O1" s="648"/>
      <c r="P1" s="237"/>
      <c r="Q1" s="237"/>
      <c r="R1" s="238"/>
      <c r="S1" s="542"/>
      <c r="T1" s="542"/>
      <c r="U1" s="542"/>
      <c r="V1" s="542"/>
      <c r="W1" s="542"/>
      <c r="X1" s="649" t="s">
        <v>310</v>
      </c>
      <c r="Y1" s="650"/>
      <c r="Z1" s="651"/>
      <c r="AA1" s="258"/>
      <c r="AB1" s="652" t="s">
        <v>308</v>
      </c>
      <c r="AC1" s="653"/>
      <c r="AD1" s="654"/>
      <c r="AE1" s="259"/>
      <c r="AF1" s="655" t="s">
        <v>286</v>
      </c>
      <c r="AG1" s="656"/>
      <c r="AH1" s="657"/>
      <c r="AI1" s="259"/>
      <c r="AJ1" s="639" t="s">
        <v>300</v>
      </c>
      <c r="AK1" s="640"/>
      <c r="AL1" s="640"/>
      <c r="AM1" s="641"/>
      <c r="AN1" s="239"/>
      <c r="AO1" s="260" t="s">
        <v>307</v>
      </c>
    </row>
    <row r="2" spans="1:41" s="270" customFormat="1" ht="131.1" customHeight="1">
      <c r="A2" s="368" t="s">
        <v>9</v>
      </c>
      <c r="B2" s="261" t="s">
        <v>290</v>
      </c>
      <c r="C2" s="261" t="s">
        <v>963</v>
      </c>
      <c r="D2" s="261" t="s">
        <v>964</v>
      </c>
      <c r="E2" s="261" t="s">
        <v>118</v>
      </c>
      <c r="F2" s="261" t="s">
        <v>117</v>
      </c>
      <c r="G2" s="261" t="s">
        <v>311</v>
      </c>
      <c r="H2" s="261" t="s">
        <v>312</v>
      </c>
      <c r="I2" s="261"/>
      <c r="J2" s="261" t="s">
        <v>965</v>
      </c>
      <c r="K2" s="262" t="s">
        <v>966</v>
      </c>
      <c r="L2" s="262" t="s">
        <v>967</v>
      </c>
      <c r="M2" s="261"/>
      <c r="N2" s="421" t="s">
        <v>968</v>
      </c>
      <c r="O2" s="420" t="s">
        <v>587</v>
      </c>
      <c r="P2" s="420" t="s">
        <v>588</v>
      </c>
      <c r="Q2" s="421" t="s">
        <v>589</v>
      </c>
      <c r="R2" s="263" t="s">
        <v>969</v>
      </c>
      <c r="S2" s="263"/>
      <c r="T2" s="263"/>
      <c r="U2" s="263"/>
      <c r="V2" s="263"/>
      <c r="W2" s="263"/>
      <c r="X2" s="266" t="s">
        <v>313</v>
      </c>
      <c r="Y2" s="266" t="s">
        <v>314</v>
      </c>
      <c r="Z2" s="266" t="s">
        <v>299</v>
      </c>
      <c r="AA2" s="261"/>
      <c r="AB2" s="267" t="s">
        <v>224</v>
      </c>
      <c r="AC2" s="267" t="s">
        <v>297</v>
      </c>
      <c r="AD2" s="267" t="s">
        <v>299</v>
      </c>
      <c r="AE2" s="265"/>
      <c r="AF2" s="263" t="s">
        <v>224</v>
      </c>
      <c r="AG2" s="263" t="s">
        <v>297</v>
      </c>
      <c r="AH2" s="263" t="s">
        <v>299</v>
      </c>
      <c r="AI2" s="265"/>
      <c r="AJ2" s="268" t="s">
        <v>315</v>
      </c>
      <c r="AK2" s="268" t="s">
        <v>301</v>
      </c>
      <c r="AL2" s="268" t="s">
        <v>305</v>
      </c>
      <c r="AM2" s="269" t="s">
        <v>306</v>
      </c>
      <c r="AN2" s="265"/>
      <c r="AO2" s="264" t="s">
        <v>304</v>
      </c>
    </row>
    <row r="3" spans="1:41" ht="48.75" customHeight="1">
      <c r="A3" s="369"/>
      <c r="B3" s="425" t="s">
        <v>1262</v>
      </c>
      <c r="E3" s="242">
        <f>'Snelle prijsberekening '!B$6</f>
        <v>2</v>
      </c>
      <c r="F3" s="243">
        <v>1</v>
      </c>
      <c r="G3" s="244">
        <v>60</v>
      </c>
      <c r="H3" s="245">
        <f t="shared" ref="H3:H32" si="0">G3*F3</f>
        <v>60</v>
      </c>
      <c r="I3" s="246"/>
      <c r="J3" s="244"/>
      <c r="K3" s="241" t="s">
        <v>600</v>
      </c>
      <c r="L3" s="241" t="s">
        <v>845</v>
      </c>
      <c r="M3" s="241"/>
      <c r="N3" s="423" t="s">
        <v>1277</v>
      </c>
      <c r="O3" s="540" t="s">
        <v>58</v>
      </c>
      <c r="P3" s="419" t="s">
        <v>1284</v>
      </c>
      <c r="Q3" s="422" t="s">
        <v>1278</v>
      </c>
      <c r="R3" s="496"/>
      <c r="S3" s="496"/>
      <c r="T3" s="496"/>
      <c r="U3" s="496"/>
      <c r="V3" s="496"/>
      <c r="W3" s="496"/>
      <c r="X3" s="249">
        <v>119</v>
      </c>
      <c r="Y3" s="497"/>
      <c r="Z3" s="250">
        <f>X3-H3</f>
        <v>59</v>
      </c>
      <c r="AA3" s="241"/>
      <c r="AB3" s="249">
        <v>110</v>
      </c>
      <c r="AD3" s="250">
        <f>AB3-H3</f>
        <v>50</v>
      </c>
      <c r="AF3" s="249"/>
      <c r="AH3" s="250">
        <f>AF3-H3</f>
        <v>-60</v>
      </c>
      <c r="AK3" s="249">
        <f t="shared" ref="AK3" si="1">AF3</f>
        <v>0</v>
      </c>
      <c r="AL3" s="252"/>
      <c r="AM3" s="249">
        <f>(AK3-AL3)*1.55/'Snelle prijsberekening '!B$6</f>
        <v>0</v>
      </c>
    </row>
    <row r="4" spans="1:41" ht="48.75" customHeight="1">
      <c r="A4" s="369"/>
      <c r="B4" s="555"/>
      <c r="E4" s="242">
        <f>'Snelle prijsberekening '!B$6</f>
        <v>2</v>
      </c>
      <c r="F4" s="243">
        <v>1</v>
      </c>
      <c r="G4" s="244">
        <v>60</v>
      </c>
      <c r="H4" s="245">
        <f t="shared" ref="H4:H6" si="2">G4*F4</f>
        <v>60</v>
      </c>
      <c r="I4" s="246"/>
      <c r="J4" s="244"/>
      <c r="K4" s="241" t="s">
        <v>600</v>
      </c>
      <c r="L4" s="241" t="s">
        <v>845</v>
      </c>
      <c r="M4" s="241"/>
      <c r="N4" s="423" t="s">
        <v>1267</v>
      </c>
      <c r="O4" s="540" t="s">
        <v>58</v>
      </c>
      <c r="P4" s="419" t="s">
        <v>1283</v>
      </c>
      <c r="Q4" s="422" t="s">
        <v>1272</v>
      </c>
      <c r="R4" s="496"/>
      <c r="S4" s="496"/>
      <c r="T4" s="496"/>
      <c r="U4" s="496"/>
      <c r="V4" s="496"/>
      <c r="W4" s="496"/>
      <c r="X4" s="249"/>
      <c r="Y4" s="497"/>
      <c r="Z4" s="250"/>
      <c r="AA4" s="241"/>
      <c r="AB4" s="249"/>
      <c r="AD4" s="250"/>
      <c r="AF4" s="249"/>
      <c r="AH4" s="250"/>
      <c r="AK4" s="249"/>
      <c r="AL4" s="252"/>
      <c r="AM4" s="249"/>
    </row>
    <row r="5" spans="1:41" ht="48.75" customHeight="1">
      <c r="A5" s="369"/>
      <c r="B5" s="555"/>
      <c r="E5" s="242">
        <f>'Snelle prijsberekening '!B$6</f>
        <v>2</v>
      </c>
      <c r="F5" s="243">
        <v>1</v>
      </c>
      <c r="G5" s="244">
        <v>60</v>
      </c>
      <c r="H5" s="245">
        <f t="shared" si="2"/>
        <v>60</v>
      </c>
      <c r="I5" s="246"/>
      <c r="J5" s="244"/>
      <c r="K5" s="241" t="s">
        <v>600</v>
      </c>
      <c r="L5" s="241" t="s">
        <v>845</v>
      </c>
      <c r="M5" s="241"/>
      <c r="N5" s="423" t="s">
        <v>1268</v>
      </c>
      <c r="O5" s="540" t="s">
        <v>58</v>
      </c>
      <c r="P5" s="419" t="s">
        <v>1282</v>
      </c>
      <c r="Q5" s="422" t="s">
        <v>1273</v>
      </c>
      <c r="R5" s="496"/>
      <c r="S5" s="496"/>
      <c r="T5" s="496"/>
      <c r="U5" s="496"/>
      <c r="V5" s="496"/>
      <c r="W5" s="496"/>
      <c r="X5" s="249"/>
      <c r="Y5" s="497"/>
      <c r="Z5" s="250"/>
      <c r="AA5" s="241"/>
      <c r="AB5" s="249"/>
      <c r="AD5" s="250"/>
      <c r="AF5" s="249"/>
      <c r="AH5" s="250"/>
      <c r="AK5" s="249"/>
      <c r="AL5" s="252"/>
      <c r="AM5" s="249"/>
    </row>
    <row r="6" spans="1:41" ht="48.75" customHeight="1">
      <c r="A6" s="369"/>
      <c r="B6" s="555"/>
      <c r="E6" s="242">
        <f>'Snelle prijsberekening '!B$6</f>
        <v>2</v>
      </c>
      <c r="F6" s="243">
        <v>1</v>
      </c>
      <c r="G6" s="244">
        <v>60</v>
      </c>
      <c r="H6" s="245">
        <f t="shared" si="2"/>
        <v>60</v>
      </c>
      <c r="I6" s="246"/>
      <c r="J6" s="244"/>
      <c r="K6" s="241" t="s">
        <v>600</v>
      </c>
      <c r="L6" s="241" t="s">
        <v>845</v>
      </c>
      <c r="M6" s="241"/>
      <c r="N6" s="423" t="s">
        <v>1269</v>
      </c>
      <c r="O6" s="540" t="s">
        <v>58</v>
      </c>
      <c r="P6" s="419" t="s">
        <v>1281</v>
      </c>
      <c r="Q6" s="422" t="s">
        <v>1274</v>
      </c>
      <c r="R6" s="496"/>
      <c r="S6" s="496"/>
      <c r="T6" s="496"/>
      <c r="U6" s="496"/>
      <c r="V6" s="496"/>
      <c r="W6" s="496"/>
      <c r="X6" s="249"/>
      <c r="Y6" s="497"/>
      <c r="Z6" s="250"/>
      <c r="AA6" s="241"/>
      <c r="AB6" s="249"/>
      <c r="AD6" s="250"/>
      <c r="AF6" s="249"/>
      <c r="AH6" s="250"/>
      <c r="AK6" s="249"/>
      <c r="AL6" s="252"/>
      <c r="AM6" s="249"/>
    </row>
    <row r="7" spans="1:41" ht="45" customHeight="1">
      <c r="A7" s="369"/>
      <c r="C7" s="494"/>
      <c r="D7" s="494"/>
      <c r="E7" s="242">
        <f>'Snelle prijsberekening '!B$6</f>
        <v>2</v>
      </c>
      <c r="F7" s="243">
        <v>1</v>
      </c>
      <c r="G7" s="244">
        <v>60</v>
      </c>
      <c r="H7" s="245">
        <f t="shared" si="0"/>
        <v>60</v>
      </c>
      <c r="I7" s="246"/>
      <c r="J7" s="244"/>
      <c r="K7" s="241" t="s">
        <v>600</v>
      </c>
      <c r="L7" s="241" t="s">
        <v>845</v>
      </c>
      <c r="M7" s="241"/>
      <c r="N7" s="424" t="s">
        <v>1270</v>
      </c>
      <c r="O7" s="540" t="s">
        <v>58</v>
      </c>
      <c r="P7" s="419" t="s">
        <v>1280</v>
      </c>
      <c r="Q7" s="422" t="s">
        <v>1275</v>
      </c>
      <c r="R7" s="496"/>
      <c r="S7" s="496"/>
      <c r="T7" s="496"/>
      <c r="U7" s="496"/>
      <c r="V7" s="496"/>
      <c r="W7" s="496"/>
      <c r="X7" s="249"/>
      <c r="Y7" s="497"/>
      <c r="Z7" s="250">
        <f>X7-H7</f>
        <v>-60</v>
      </c>
      <c r="AA7" s="241"/>
      <c r="AB7" s="249"/>
      <c r="AD7" s="250">
        <f>AB7-H7</f>
        <v>-60</v>
      </c>
      <c r="AF7" s="249"/>
      <c r="AH7" s="250">
        <f>AF7-H7</f>
        <v>-60</v>
      </c>
      <c r="AK7" s="249"/>
      <c r="AL7" s="252"/>
      <c r="AM7" s="249">
        <f>(AK7-AL7)*1.55/'Snelle prijsberekening '!B$6</f>
        <v>0</v>
      </c>
    </row>
    <row r="8" spans="1:41" s="439" customFormat="1" ht="57.95" customHeight="1" thickBot="1">
      <c r="A8" s="438"/>
      <c r="C8" s="440"/>
      <c r="D8" s="440"/>
      <c r="E8" s="441">
        <f>'Snelle prijsberekening '!B$6</f>
        <v>2</v>
      </c>
      <c r="F8" s="440">
        <v>1</v>
      </c>
      <c r="G8" s="442">
        <v>60</v>
      </c>
      <c r="H8" s="443">
        <f t="shared" si="0"/>
        <v>60</v>
      </c>
      <c r="I8" s="537"/>
      <c r="J8" s="442"/>
      <c r="K8" s="444" t="s">
        <v>601</v>
      </c>
      <c r="L8" s="444" t="s">
        <v>599</v>
      </c>
      <c r="M8" s="444"/>
      <c r="N8" s="456" t="s">
        <v>1271</v>
      </c>
      <c r="O8" s="541" t="s">
        <v>58</v>
      </c>
      <c r="P8" s="448" t="s">
        <v>1279</v>
      </c>
      <c r="Q8" s="658" t="s">
        <v>1276</v>
      </c>
      <c r="R8" s="570"/>
      <c r="S8" s="570"/>
      <c r="T8" s="570"/>
      <c r="U8" s="570"/>
      <c r="V8" s="570"/>
      <c r="W8" s="570"/>
      <c r="X8" s="562"/>
      <c r="Y8" s="563"/>
      <c r="Z8" s="564"/>
      <c r="AA8" s="444"/>
      <c r="AB8" s="562"/>
      <c r="AC8" s="444"/>
      <c r="AD8" s="564"/>
      <c r="AE8" s="445"/>
      <c r="AF8" s="562"/>
      <c r="AG8" s="444"/>
      <c r="AH8" s="564"/>
      <c r="AI8" s="445"/>
      <c r="AJ8" s="444"/>
      <c r="AK8" s="562"/>
      <c r="AL8" s="565"/>
      <c r="AM8" s="562"/>
      <c r="AN8" s="445"/>
      <c r="AO8" s="444"/>
    </row>
    <row r="9" spans="1:41" s="427" customFormat="1" ht="48.75" customHeight="1">
      <c r="A9" s="426"/>
      <c r="B9" s="428" t="s">
        <v>1263</v>
      </c>
      <c r="C9" s="433"/>
      <c r="D9" s="543"/>
      <c r="E9" s="429">
        <f>'Snelle prijsberekening '!B$6</f>
        <v>2</v>
      </c>
      <c r="F9" s="430">
        <v>1</v>
      </c>
      <c r="G9" s="431">
        <v>85</v>
      </c>
      <c r="H9" s="432">
        <f t="shared" si="0"/>
        <v>85</v>
      </c>
      <c r="I9" s="538"/>
      <c r="J9" s="431"/>
      <c r="K9" s="433" t="s">
        <v>605</v>
      </c>
      <c r="L9" s="433" t="s">
        <v>606</v>
      </c>
      <c r="M9" s="433"/>
      <c r="N9" s="544" t="s">
        <v>1285</v>
      </c>
      <c r="O9" s="617" t="s">
        <v>58</v>
      </c>
      <c r="P9" s="436" t="s">
        <v>1313</v>
      </c>
      <c r="Q9" s="437" t="s">
        <v>1299</v>
      </c>
      <c r="R9" s="434"/>
      <c r="S9" s="434"/>
      <c r="T9" s="434"/>
      <c r="U9" s="434"/>
      <c r="V9" s="434"/>
      <c r="W9" s="434"/>
      <c r="X9" s="559"/>
      <c r="Y9" s="618"/>
      <c r="Z9" s="560">
        <f t="shared" ref="Z9:Z20" si="3">X9-H9</f>
        <v>-85</v>
      </c>
      <c r="AA9" s="433"/>
      <c r="AB9" s="559"/>
      <c r="AC9" s="433"/>
      <c r="AD9" s="560">
        <f t="shared" ref="AD9:AD20" si="4">AB9-H9</f>
        <v>-85</v>
      </c>
      <c r="AE9" s="434"/>
      <c r="AF9" s="559"/>
      <c r="AG9" s="433"/>
      <c r="AH9" s="560">
        <f t="shared" ref="AH9:AH20" si="5">AF9-H9</f>
        <v>-85</v>
      </c>
      <c r="AI9" s="434"/>
      <c r="AJ9" s="433"/>
      <c r="AK9" s="559">
        <f t="shared" ref="AK9" si="6">AF9</f>
        <v>0</v>
      </c>
      <c r="AL9" s="561"/>
      <c r="AM9" s="559">
        <f>(AK9-AL9)*1.55/'Snelle prijsberekening '!B$6</f>
        <v>0</v>
      </c>
      <c r="AN9" s="434"/>
      <c r="AO9" s="433"/>
    </row>
    <row r="10" spans="1:41" s="427" customFormat="1" ht="48.75" customHeight="1">
      <c r="A10" s="426"/>
      <c r="B10" s="543"/>
      <c r="C10" s="433"/>
      <c r="D10" s="543"/>
      <c r="E10" s="429">
        <f>'Snelle prijsberekening '!B$6</f>
        <v>2</v>
      </c>
      <c r="F10" s="430">
        <v>1</v>
      </c>
      <c r="G10" s="431">
        <v>85</v>
      </c>
      <c r="H10" s="432">
        <f t="shared" ref="H10:H19" si="7">G10*F10</f>
        <v>85</v>
      </c>
      <c r="I10" s="538"/>
      <c r="J10" s="431"/>
      <c r="K10" s="433" t="s">
        <v>611</v>
      </c>
      <c r="L10" s="433" t="s">
        <v>606</v>
      </c>
      <c r="M10" s="433"/>
      <c r="N10" s="544" t="s">
        <v>1286</v>
      </c>
      <c r="O10" s="617" t="s">
        <v>58</v>
      </c>
      <c r="P10" s="436" t="s">
        <v>1314</v>
      </c>
      <c r="Q10" s="437" t="s">
        <v>1300</v>
      </c>
      <c r="R10" s="434"/>
      <c r="S10" s="434"/>
      <c r="T10" s="434"/>
      <c r="U10" s="434"/>
      <c r="V10" s="434"/>
      <c r="W10" s="434"/>
      <c r="X10" s="559"/>
      <c r="Y10" s="618"/>
      <c r="Z10" s="560"/>
      <c r="AA10" s="433"/>
      <c r="AB10" s="559"/>
      <c r="AC10" s="433"/>
      <c r="AD10" s="560"/>
      <c r="AE10" s="434"/>
      <c r="AF10" s="559"/>
      <c r="AG10" s="433"/>
      <c r="AH10" s="560"/>
      <c r="AI10" s="434"/>
      <c r="AJ10" s="433"/>
      <c r="AK10" s="559"/>
      <c r="AL10" s="561"/>
      <c r="AM10" s="559"/>
      <c r="AN10" s="434"/>
      <c r="AO10" s="433"/>
    </row>
    <row r="11" spans="1:41" s="427" customFormat="1" ht="48.75" customHeight="1">
      <c r="A11" s="426"/>
      <c r="B11" s="543"/>
      <c r="C11" s="433"/>
      <c r="D11" s="543"/>
      <c r="E11" s="429">
        <f>'Snelle prijsberekening '!B$6</f>
        <v>2</v>
      </c>
      <c r="F11" s="430">
        <v>1</v>
      </c>
      <c r="G11" s="431">
        <v>85</v>
      </c>
      <c r="H11" s="432">
        <f t="shared" si="7"/>
        <v>85</v>
      </c>
      <c r="I11" s="538"/>
      <c r="J11" s="431"/>
      <c r="K11" s="433" t="s">
        <v>618</v>
      </c>
      <c r="L11" s="433" t="s">
        <v>616</v>
      </c>
      <c r="M11" s="433"/>
      <c r="N11" s="661" t="s">
        <v>1288</v>
      </c>
      <c r="O11" s="617" t="s">
        <v>58</v>
      </c>
      <c r="P11" s="436" t="s">
        <v>1315</v>
      </c>
      <c r="Q11" s="437" t="s">
        <v>1301</v>
      </c>
      <c r="R11" s="434"/>
      <c r="S11" s="434"/>
      <c r="T11" s="434"/>
      <c r="U11" s="434"/>
      <c r="V11" s="434"/>
      <c r="W11" s="434"/>
      <c r="X11" s="559"/>
      <c r="Y11" s="618"/>
      <c r="Z11" s="560"/>
      <c r="AA11" s="433"/>
      <c r="AB11" s="559"/>
      <c r="AC11" s="433"/>
      <c r="AD11" s="560"/>
      <c r="AE11" s="434"/>
      <c r="AF11" s="559"/>
      <c r="AG11" s="433"/>
      <c r="AH11" s="560"/>
      <c r="AI11" s="434"/>
      <c r="AJ11" s="433"/>
      <c r="AK11" s="559"/>
      <c r="AL11" s="561"/>
      <c r="AM11" s="559"/>
      <c r="AN11" s="434"/>
      <c r="AO11" s="433"/>
    </row>
    <row r="12" spans="1:41" s="427" customFormat="1" ht="48.75" customHeight="1">
      <c r="A12" s="426"/>
      <c r="B12" s="543"/>
      <c r="C12" s="433"/>
      <c r="D12" s="543"/>
      <c r="E12" s="429">
        <f>'Snelle prijsberekening '!B$6</f>
        <v>2</v>
      </c>
      <c r="F12" s="430">
        <v>1</v>
      </c>
      <c r="G12" s="431">
        <v>85</v>
      </c>
      <c r="H12" s="432">
        <f t="shared" si="7"/>
        <v>85</v>
      </c>
      <c r="I12" s="538"/>
      <c r="J12" s="431"/>
      <c r="K12" s="433" t="s">
        <v>844</v>
      </c>
      <c r="L12" s="433" t="s">
        <v>873</v>
      </c>
      <c r="M12" s="433"/>
      <c r="N12" s="544" t="s">
        <v>1289</v>
      </c>
      <c r="O12" s="617" t="s">
        <v>58</v>
      </c>
      <c r="P12" s="436" t="s">
        <v>1316</v>
      </c>
      <c r="Q12" s="437" t="s">
        <v>1302</v>
      </c>
      <c r="R12" s="434"/>
      <c r="S12" s="434"/>
      <c r="T12" s="434"/>
      <c r="U12" s="434"/>
      <c r="V12" s="434"/>
      <c r="W12" s="434"/>
      <c r="X12" s="559"/>
      <c r="Y12" s="618"/>
      <c r="Z12" s="560"/>
      <c r="AA12" s="433"/>
      <c r="AB12" s="559"/>
      <c r="AC12" s="433"/>
      <c r="AD12" s="560"/>
      <c r="AE12" s="434"/>
      <c r="AF12" s="559"/>
      <c r="AG12" s="433"/>
      <c r="AH12" s="560"/>
      <c r="AI12" s="434"/>
      <c r="AJ12" s="433"/>
      <c r="AK12" s="559"/>
      <c r="AL12" s="561"/>
      <c r="AM12" s="559"/>
      <c r="AN12" s="434"/>
      <c r="AO12" s="433"/>
    </row>
    <row r="13" spans="1:41" s="427" customFormat="1" ht="48.75" customHeight="1">
      <c r="A13" s="426"/>
      <c r="B13" s="543"/>
      <c r="C13" s="433"/>
      <c r="D13" s="543"/>
      <c r="E13" s="429">
        <f>'Snelle prijsberekening '!B$6</f>
        <v>2</v>
      </c>
      <c r="F13" s="430">
        <v>1</v>
      </c>
      <c r="G13" s="431">
        <v>85</v>
      </c>
      <c r="H13" s="432">
        <f t="shared" si="7"/>
        <v>85</v>
      </c>
      <c r="I13" s="538"/>
      <c r="J13" s="431"/>
      <c r="K13" s="433" t="s">
        <v>611</v>
      </c>
      <c r="L13" s="433" t="s">
        <v>615</v>
      </c>
      <c r="M13" s="433"/>
      <c r="N13" s="662" t="s">
        <v>1291</v>
      </c>
      <c r="O13" s="617" t="s">
        <v>58</v>
      </c>
      <c r="P13" s="436" t="s">
        <v>1317</v>
      </c>
      <c r="Q13" s="437" t="s">
        <v>1304</v>
      </c>
      <c r="R13" s="434"/>
      <c r="S13" s="434"/>
      <c r="T13" s="434"/>
      <c r="U13" s="434"/>
      <c r="V13" s="434"/>
      <c r="W13" s="434"/>
      <c r="X13" s="559"/>
      <c r="Y13" s="618"/>
      <c r="Z13" s="560"/>
      <c r="AA13" s="433"/>
      <c r="AB13" s="559"/>
      <c r="AC13" s="433"/>
      <c r="AD13" s="560"/>
      <c r="AE13" s="434"/>
      <c r="AF13" s="559"/>
      <c r="AG13" s="433"/>
      <c r="AH13" s="560"/>
      <c r="AI13" s="434"/>
      <c r="AJ13" s="433"/>
      <c r="AK13" s="559"/>
      <c r="AL13" s="561"/>
      <c r="AM13" s="559"/>
      <c r="AN13" s="434"/>
      <c r="AO13" s="433"/>
    </row>
    <row r="14" spans="1:41" s="427" customFormat="1" ht="48.75" customHeight="1">
      <c r="A14" s="426"/>
      <c r="B14" s="543"/>
      <c r="C14" s="433"/>
      <c r="D14" s="543"/>
      <c r="E14" s="429">
        <f>'Snelle prijsberekening '!B$6</f>
        <v>2</v>
      </c>
      <c r="F14" s="430">
        <v>1</v>
      </c>
      <c r="G14" s="431">
        <v>85</v>
      </c>
      <c r="H14" s="432">
        <f t="shared" si="7"/>
        <v>85</v>
      </c>
      <c r="I14" s="538"/>
      <c r="J14" s="431"/>
      <c r="K14" s="433" t="s">
        <v>624</v>
      </c>
      <c r="L14" s="433" t="s">
        <v>625</v>
      </c>
      <c r="M14" s="433"/>
      <c r="N14" s="423" t="s">
        <v>1292</v>
      </c>
      <c r="O14" s="617" t="s">
        <v>58</v>
      </c>
      <c r="P14" s="436" t="s">
        <v>1318</v>
      </c>
      <c r="Q14" s="437" t="s">
        <v>1305</v>
      </c>
      <c r="R14" s="434"/>
      <c r="S14" s="434"/>
      <c r="T14" s="434"/>
      <c r="U14" s="434"/>
      <c r="V14" s="434"/>
      <c r="W14" s="434"/>
      <c r="X14" s="559"/>
      <c r="Y14" s="618"/>
      <c r="Z14" s="560"/>
      <c r="AA14" s="433"/>
      <c r="AB14" s="559"/>
      <c r="AC14" s="433"/>
      <c r="AD14" s="560"/>
      <c r="AE14" s="434"/>
      <c r="AF14" s="559"/>
      <c r="AG14" s="433"/>
      <c r="AH14" s="560"/>
      <c r="AI14" s="434"/>
      <c r="AJ14" s="433"/>
      <c r="AK14" s="559"/>
      <c r="AL14" s="561"/>
      <c r="AM14" s="559"/>
      <c r="AN14" s="434"/>
      <c r="AO14" s="433"/>
    </row>
    <row r="15" spans="1:41" s="427" customFormat="1" ht="48.75" customHeight="1">
      <c r="A15" s="426"/>
      <c r="B15" s="543"/>
      <c r="C15" s="433"/>
      <c r="D15" s="543"/>
      <c r="E15" s="429">
        <f>'Snelle prijsberekening '!B$6</f>
        <v>2</v>
      </c>
      <c r="F15" s="430">
        <v>1</v>
      </c>
      <c r="G15" s="431">
        <v>85</v>
      </c>
      <c r="H15" s="432">
        <f t="shared" si="7"/>
        <v>85</v>
      </c>
      <c r="I15" s="538"/>
      <c r="J15" s="431"/>
      <c r="K15" s="433" t="s">
        <v>1312</v>
      </c>
      <c r="L15" s="433" t="s">
        <v>798</v>
      </c>
      <c r="M15" s="433"/>
      <c r="N15" s="424" t="s">
        <v>1293</v>
      </c>
      <c r="O15" s="617" t="s">
        <v>58</v>
      </c>
      <c r="P15" s="436" t="s">
        <v>1319</v>
      </c>
      <c r="Q15" s="437" t="s">
        <v>1306</v>
      </c>
      <c r="R15" s="434"/>
      <c r="S15" s="434"/>
      <c r="T15" s="434"/>
      <c r="U15" s="434"/>
      <c r="V15" s="434"/>
      <c r="W15" s="434"/>
      <c r="X15" s="559"/>
      <c r="Y15" s="618"/>
      <c r="Z15" s="560"/>
      <c r="AA15" s="433"/>
      <c r="AB15" s="559"/>
      <c r="AC15" s="433"/>
      <c r="AD15" s="560"/>
      <c r="AE15" s="434"/>
      <c r="AF15" s="559"/>
      <c r="AG15" s="433"/>
      <c r="AH15" s="560"/>
      <c r="AI15" s="434"/>
      <c r="AJ15" s="433"/>
      <c r="AK15" s="559"/>
      <c r="AL15" s="561"/>
      <c r="AM15" s="559"/>
      <c r="AN15" s="434"/>
      <c r="AO15" s="433"/>
    </row>
    <row r="16" spans="1:41" s="427" customFormat="1" ht="48.75" customHeight="1">
      <c r="A16" s="426"/>
      <c r="B16" s="543"/>
      <c r="C16" s="433"/>
      <c r="D16" s="543"/>
      <c r="E16" s="429">
        <f>'Snelle prijsberekening '!B$6</f>
        <v>2</v>
      </c>
      <c r="F16" s="430">
        <v>1</v>
      </c>
      <c r="G16" s="431">
        <v>85</v>
      </c>
      <c r="H16" s="432">
        <f t="shared" si="7"/>
        <v>85</v>
      </c>
      <c r="I16" s="538"/>
      <c r="J16" s="431"/>
      <c r="K16" s="433" t="s">
        <v>637</v>
      </c>
      <c r="L16" s="433" t="s">
        <v>633</v>
      </c>
      <c r="M16" s="433"/>
      <c r="N16" s="544" t="s">
        <v>1294</v>
      </c>
      <c r="O16" s="617" t="s">
        <v>58</v>
      </c>
      <c r="P16" s="436" t="s">
        <v>1320</v>
      </c>
      <c r="Q16" s="437" t="s">
        <v>1307</v>
      </c>
      <c r="R16" s="434"/>
      <c r="S16" s="434"/>
      <c r="T16" s="434"/>
      <c r="U16" s="434"/>
      <c r="V16" s="434"/>
      <c r="W16" s="434"/>
      <c r="X16" s="559"/>
      <c r="Y16" s="618"/>
      <c r="Z16" s="560"/>
      <c r="AA16" s="433"/>
      <c r="AB16" s="559"/>
      <c r="AC16" s="433"/>
      <c r="AD16" s="560"/>
      <c r="AE16" s="434"/>
      <c r="AF16" s="559"/>
      <c r="AG16" s="433"/>
      <c r="AH16" s="560"/>
      <c r="AI16" s="434"/>
      <c r="AJ16" s="433"/>
      <c r="AK16" s="559"/>
      <c r="AL16" s="561"/>
      <c r="AM16" s="559"/>
      <c r="AN16" s="434"/>
      <c r="AO16" s="433"/>
    </row>
    <row r="17" spans="1:41" s="427" customFormat="1" ht="48.75" customHeight="1">
      <c r="A17" s="426"/>
      <c r="B17" s="543"/>
      <c r="C17" s="433"/>
      <c r="D17" s="543"/>
      <c r="E17" s="429">
        <f>'Snelle prijsberekening '!B$6</f>
        <v>2</v>
      </c>
      <c r="F17" s="430">
        <v>1</v>
      </c>
      <c r="G17" s="431">
        <v>85</v>
      </c>
      <c r="H17" s="432">
        <f t="shared" si="7"/>
        <v>85</v>
      </c>
      <c r="I17" s="538"/>
      <c r="J17" s="431"/>
      <c r="K17" s="433" t="s">
        <v>637</v>
      </c>
      <c r="L17" s="433" t="s">
        <v>798</v>
      </c>
      <c r="M17" s="433"/>
      <c r="N17" s="544" t="s">
        <v>1295</v>
      </c>
      <c r="O17" s="617" t="s">
        <v>58</v>
      </c>
      <c r="P17" s="436" t="s">
        <v>1321</v>
      </c>
      <c r="Q17" s="437" t="s">
        <v>1308</v>
      </c>
      <c r="R17" s="434"/>
      <c r="S17" s="434"/>
      <c r="T17" s="434"/>
      <c r="U17" s="434"/>
      <c r="V17" s="434"/>
      <c r="W17" s="434"/>
      <c r="X17" s="559"/>
      <c r="Y17" s="618"/>
      <c r="Z17" s="560"/>
      <c r="AA17" s="433"/>
      <c r="AB17" s="559"/>
      <c r="AC17" s="433"/>
      <c r="AD17" s="560"/>
      <c r="AE17" s="434"/>
      <c r="AF17" s="559"/>
      <c r="AG17" s="433"/>
      <c r="AH17" s="560"/>
      <c r="AI17" s="434"/>
      <c r="AJ17" s="433"/>
      <c r="AK17" s="559"/>
      <c r="AL17" s="561"/>
      <c r="AM17" s="559"/>
      <c r="AN17" s="434"/>
      <c r="AO17" s="433"/>
    </row>
    <row r="18" spans="1:41" s="427" customFormat="1" ht="48.75" customHeight="1">
      <c r="A18" s="426"/>
      <c r="B18" s="543"/>
      <c r="C18" s="433"/>
      <c r="D18" s="543"/>
      <c r="E18" s="429">
        <f>'Snelle prijsberekening '!B$6</f>
        <v>2</v>
      </c>
      <c r="F18" s="430">
        <v>1</v>
      </c>
      <c r="G18" s="431">
        <v>85</v>
      </c>
      <c r="H18" s="432">
        <f t="shared" si="7"/>
        <v>85</v>
      </c>
      <c r="I18" s="538"/>
      <c r="J18" s="431"/>
      <c r="K18" s="433" t="s">
        <v>637</v>
      </c>
      <c r="L18" s="433" t="s">
        <v>633</v>
      </c>
      <c r="M18" s="433"/>
      <c r="N18" s="544" t="s">
        <v>1296</v>
      </c>
      <c r="O18" s="617" t="s">
        <v>58</v>
      </c>
      <c r="P18" s="436" t="s">
        <v>1322</v>
      </c>
      <c r="Q18" s="437" t="s">
        <v>1309</v>
      </c>
      <c r="R18" s="434"/>
      <c r="S18" s="434"/>
      <c r="T18" s="434"/>
      <c r="U18" s="434"/>
      <c r="V18" s="434"/>
      <c r="W18" s="434"/>
      <c r="X18" s="559"/>
      <c r="Y18" s="618"/>
      <c r="Z18" s="560"/>
      <c r="AA18" s="433"/>
      <c r="AB18" s="559"/>
      <c r="AC18" s="433"/>
      <c r="AD18" s="560"/>
      <c r="AE18" s="434"/>
      <c r="AF18" s="559"/>
      <c r="AG18" s="433"/>
      <c r="AH18" s="560"/>
      <c r="AI18" s="434"/>
      <c r="AJ18" s="433"/>
      <c r="AK18" s="559"/>
      <c r="AL18" s="561"/>
      <c r="AM18" s="559"/>
      <c r="AN18" s="434"/>
      <c r="AO18" s="433"/>
    </row>
    <row r="19" spans="1:41" s="427" customFormat="1" ht="48.75" customHeight="1">
      <c r="A19" s="426"/>
      <c r="B19" s="543"/>
      <c r="C19" s="433"/>
      <c r="D19" s="543"/>
      <c r="E19" s="429">
        <f>'Snelle prijsberekening '!B$6</f>
        <v>2</v>
      </c>
      <c r="F19" s="430">
        <v>1</v>
      </c>
      <c r="G19" s="431">
        <v>85</v>
      </c>
      <c r="H19" s="432">
        <f t="shared" si="7"/>
        <v>85</v>
      </c>
      <c r="I19" s="538"/>
      <c r="J19" s="431"/>
      <c r="K19" s="433" t="s">
        <v>1115</v>
      </c>
      <c r="L19" s="433" t="s">
        <v>914</v>
      </c>
      <c r="M19" s="433"/>
      <c r="N19" s="661" t="s">
        <v>1297</v>
      </c>
      <c r="O19" s="617" t="s">
        <v>58</v>
      </c>
      <c r="P19" s="436" t="s">
        <v>1323</v>
      </c>
      <c r="Q19" s="437" t="s">
        <v>1310</v>
      </c>
      <c r="R19" s="434"/>
      <c r="S19" s="434"/>
      <c r="T19" s="434"/>
      <c r="U19" s="434"/>
      <c r="V19" s="434"/>
      <c r="W19" s="434"/>
      <c r="X19" s="559"/>
      <c r="Y19" s="618"/>
      <c r="Z19" s="560"/>
      <c r="AA19" s="433"/>
      <c r="AB19" s="559"/>
      <c r="AC19" s="433"/>
      <c r="AD19" s="560"/>
      <c r="AE19" s="434"/>
      <c r="AF19" s="559"/>
      <c r="AG19" s="433"/>
      <c r="AH19" s="560"/>
      <c r="AI19" s="434"/>
      <c r="AJ19" s="433"/>
      <c r="AK19" s="559"/>
      <c r="AL19" s="561"/>
      <c r="AM19" s="559"/>
      <c r="AN19" s="434"/>
      <c r="AO19" s="433"/>
    </row>
    <row r="20" spans="1:41" s="439" customFormat="1" ht="45" customHeight="1" thickBot="1">
      <c r="A20" s="438"/>
      <c r="C20" s="663"/>
      <c r="D20" s="663"/>
      <c r="E20" s="441">
        <f>'Snelle prijsberekening '!B$6</f>
        <v>2</v>
      </c>
      <c r="F20" s="440">
        <v>1</v>
      </c>
      <c r="G20" s="442">
        <v>85</v>
      </c>
      <c r="H20" s="443">
        <f t="shared" si="0"/>
        <v>85</v>
      </c>
      <c r="I20" s="537"/>
      <c r="J20" s="442"/>
      <c r="K20" s="444" t="s">
        <v>618</v>
      </c>
      <c r="L20" s="444" t="s">
        <v>616</v>
      </c>
      <c r="M20" s="444"/>
      <c r="N20" s="453" t="s">
        <v>1298</v>
      </c>
      <c r="O20" s="546" t="s">
        <v>58</v>
      </c>
      <c r="P20" s="448" t="s">
        <v>1324</v>
      </c>
      <c r="Q20" s="449" t="s">
        <v>1311</v>
      </c>
      <c r="R20" s="445"/>
      <c r="S20" s="445"/>
      <c r="T20" s="445"/>
      <c r="U20" s="445"/>
      <c r="V20" s="445"/>
      <c r="W20" s="445"/>
      <c r="X20" s="562"/>
      <c r="Y20" s="563"/>
      <c r="Z20" s="564">
        <f t="shared" si="3"/>
        <v>-85</v>
      </c>
      <c r="AA20" s="444"/>
      <c r="AB20" s="562"/>
      <c r="AC20" s="444"/>
      <c r="AD20" s="564">
        <f t="shared" si="4"/>
        <v>-85</v>
      </c>
      <c r="AE20" s="445"/>
      <c r="AF20" s="562"/>
      <c r="AG20" s="444"/>
      <c r="AH20" s="564">
        <f t="shared" si="5"/>
        <v>-85</v>
      </c>
      <c r="AI20" s="445"/>
      <c r="AJ20" s="444"/>
      <c r="AK20" s="562"/>
      <c r="AL20" s="565"/>
      <c r="AM20" s="562">
        <f>(AK20-AL20)*1.55/'Snelle prijsberekening '!B$6</f>
        <v>0</v>
      </c>
      <c r="AN20" s="445"/>
      <c r="AO20" s="444"/>
    </row>
    <row r="21" spans="1:41" s="427" customFormat="1" ht="57.95" customHeight="1">
      <c r="A21" s="426"/>
      <c r="B21" s="491" t="s">
        <v>1264</v>
      </c>
      <c r="C21" s="543"/>
      <c r="D21" s="543"/>
      <c r="E21" s="429">
        <f>'Snelle prijsberekening '!B$6</f>
        <v>2</v>
      </c>
      <c r="F21" s="430">
        <v>1</v>
      </c>
      <c r="G21" s="431">
        <v>150</v>
      </c>
      <c r="H21" s="432">
        <f t="shared" si="0"/>
        <v>150</v>
      </c>
      <c r="I21" s="538"/>
      <c r="J21" s="431"/>
      <c r="K21" s="433" t="s">
        <v>1051</v>
      </c>
      <c r="L21" s="433" t="s">
        <v>1326</v>
      </c>
      <c r="M21" s="433"/>
      <c r="N21" s="544" t="s">
        <v>1287</v>
      </c>
      <c r="O21" s="557" t="s">
        <v>58</v>
      </c>
      <c r="P21" s="436" t="s">
        <v>1337</v>
      </c>
      <c r="Q21" s="437" t="s">
        <v>1325</v>
      </c>
      <c r="R21" s="558"/>
      <c r="S21" s="558"/>
      <c r="T21" s="558"/>
      <c r="U21" s="558"/>
      <c r="V21" s="558"/>
      <c r="W21" s="558"/>
      <c r="X21" s="559"/>
      <c r="Y21" s="433"/>
      <c r="Z21" s="560">
        <f>X21-H21</f>
        <v>-150</v>
      </c>
      <c r="AA21" s="433"/>
      <c r="AB21" s="559"/>
      <c r="AC21" s="433"/>
      <c r="AD21" s="560">
        <f>AB21-H21</f>
        <v>-150</v>
      </c>
      <c r="AE21" s="434"/>
      <c r="AF21" s="559"/>
      <c r="AG21" s="433"/>
      <c r="AH21" s="560">
        <f>AF21-H21</f>
        <v>-150</v>
      </c>
      <c r="AI21" s="434"/>
      <c r="AJ21" s="433"/>
      <c r="AK21" s="559"/>
      <c r="AL21" s="561"/>
      <c r="AM21" s="559">
        <f>(AK21-AL21)*1.55/'Snelle prijsberekening '!B$6</f>
        <v>0</v>
      </c>
      <c r="AN21" s="434"/>
      <c r="AO21" s="433"/>
    </row>
    <row r="22" spans="1:41" s="427" customFormat="1" ht="57.95" customHeight="1">
      <c r="A22" s="426"/>
      <c r="B22" s="543"/>
      <c r="C22" s="543"/>
      <c r="D22" s="543"/>
      <c r="E22" s="429">
        <f>'Snelle prijsberekening '!B$6</f>
        <v>2</v>
      </c>
      <c r="F22" s="430">
        <v>1</v>
      </c>
      <c r="G22" s="431">
        <v>150</v>
      </c>
      <c r="H22" s="432">
        <f t="shared" ref="H22:H25" si="8">G22*F22</f>
        <v>150</v>
      </c>
      <c r="I22" s="538"/>
      <c r="J22" s="431"/>
      <c r="K22" s="433" t="s">
        <v>1051</v>
      </c>
      <c r="L22" s="433" t="s">
        <v>1132</v>
      </c>
      <c r="M22" s="433"/>
      <c r="N22" s="544" t="s">
        <v>1327</v>
      </c>
      <c r="O22" s="557" t="s">
        <v>58</v>
      </c>
      <c r="P22" s="436" t="s">
        <v>1338</v>
      </c>
      <c r="Q22" s="437" t="s">
        <v>1328</v>
      </c>
      <c r="R22" s="558"/>
      <c r="S22" s="558"/>
      <c r="T22" s="558"/>
      <c r="U22" s="558"/>
      <c r="V22" s="558"/>
      <c r="W22" s="558"/>
      <c r="X22" s="559"/>
      <c r="Y22" s="433"/>
      <c r="Z22" s="560"/>
      <c r="AA22" s="433"/>
      <c r="AB22" s="559"/>
      <c r="AC22" s="433"/>
      <c r="AD22" s="560"/>
      <c r="AE22" s="434"/>
      <c r="AF22" s="559"/>
      <c r="AG22" s="433"/>
      <c r="AH22" s="560"/>
      <c r="AI22" s="434"/>
      <c r="AJ22" s="433"/>
      <c r="AK22" s="559"/>
      <c r="AL22" s="561"/>
      <c r="AM22" s="559"/>
      <c r="AN22" s="434"/>
      <c r="AO22" s="433"/>
    </row>
    <row r="23" spans="1:41" s="427" customFormat="1" ht="57.95" customHeight="1">
      <c r="A23" s="426"/>
      <c r="B23" s="543"/>
      <c r="C23" s="543"/>
      <c r="D23" s="543"/>
      <c r="E23" s="429">
        <f>'Snelle prijsberekening '!B$6</f>
        <v>2</v>
      </c>
      <c r="F23" s="430">
        <v>1</v>
      </c>
      <c r="G23" s="431">
        <v>150</v>
      </c>
      <c r="H23" s="432">
        <f t="shared" si="8"/>
        <v>150</v>
      </c>
      <c r="I23" s="538"/>
      <c r="J23" s="431"/>
      <c r="K23" s="433" t="s">
        <v>637</v>
      </c>
      <c r="L23" s="433" t="s">
        <v>798</v>
      </c>
      <c r="M23" s="433"/>
      <c r="N23" s="544" t="s">
        <v>1330</v>
      </c>
      <c r="O23" s="557" t="s">
        <v>58</v>
      </c>
      <c r="P23" s="436" t="s">
        <v>1339</v>
      </c>
      <c r="Q23" s="677" t="s">
        <v>1336</v>
      </c>
      <c r="R23" s="558"/>
      <c r="S23" s="558"/>
      <c r="T23" s="558"/>
      <c r="U23" s="558"/>
      <c r="V23" s="558"/>
      <c r="W23" s="558"/>
      <c r="X23" s="559"/>
      <c r="Y23" s="433"/>
      <c r="Z23" s="560"/>
      <c r="AA23" s="433"/>
      <c r="AB23" s="559"/>
      <c r="AC23" s="433"/>
      <c r="AD23" s="560"/>
      <c r="AE23" s="434"/>
      <c r="AF23" s="559"/>
      <c r="AG23" s="433"/>
      <c r="AH23" s="560"/>
      <c r="AI23" s="434"/>
      <c r="AJ23" s="433"/>
      <c r="AK23" s="559"/>
      <c r="AL23" s="561"/>
      <c r="AM23" s="559"/>
      <c r="AN23" s="434"/>
      <c r="AO23" s="433"/>
    </row>
    <row r="24" spans="1:41" ht="57.95" customHeight="1">
      <c r="A24" s="369"/>
      <c r="B24" s="555"/>
      <c r="C24" s="555"/>
      <c r="D24" s="555"/>
      <c r="E24" s="429">
        <f>'Snelle prijsberekening '!B$6</f>
        <v>2</v>
      </c>
      <c r="F24" s="430">
        <v>1</v>
      </c>
      <c r="G24" s="431">
        <v>150</v>
      </c>
      <c r="H24" s="432">
        <f t="shared" si="8"/>
        <v>150</v>
      </c>
      <c r="I24" s="246"/>
      <c r="J24" s="244"/>
      <c r="K24" s="433" t="s">
        <v>637</v>
      </c>
      <c r="L24" s="433" t="s">
        <v>798</v>
      </c>
      <c r="M24" s="241"/>
      <c r="N24" s="424" t="s">
        <v>1333</v>
      </c>
      <c r="O24" s="557" t="s">
        <v>58</v>
      </c>
      <c r="P24" s="419" t="s">
        <v>1340</v>
      </c>
      <c r="Q24" s="437" t="s">
        <v>1329</v>
      </c>
      <c r="R24" s="496"/>
      <c r="S24" s="496"/>
      <c r="T24" s="496"/>
      <c r="U24" s="496"/>
      <c r="V24" s="496"/>
      <c r="W24" s="496"/>
      <c r="X24" s="249"/>
      <c r="Z24" s="250"/>
      <c r="AA24" s="241"/>
      <c r="AB24" s="249"/>
      <c r="AD24" s="250"/>
      <c r="AF24" s="249"/>
      <c r="AH24" s="250"/>
      <c r="AK24" s="249"/>
      <c r="AL24" s="252"/>
      <c r="AM24" s="249"/>
    </row>
    <row r="25" spans="1:41" s="665" customFormat="1" ht="57.95" customHeight="1">
      <c r="A25" s="664"/>
      <c r="B25" s="674"/>
      <c r="C25" s="674"/>
      <c r="D25" s="674"/>
      <c r="E25" s="429">
        <f>'Snelle prijsberekening '!B$6</f>
        <v>2</v>
      </c>
      <c r="F25" s="430">
        <v>1</v>
      </c>
      <c r="G25" s="431">
        <v>150</v>
      </c>
      <c r="H25" s="432">
        <f t="shared" si="8"/>
        <v>150</v>
      </c>
      <c r="I25" s="667"/>
      <c r="J25" s="666"/>
      <c r="K25" s="433" t="s">
        <v>637</v>
      </c>
      <c r="L25" s="433" t="s">
        <v>798</v>
      </c>
      <c r="M25" s="668"/>
      <c r="N25" s="669" t="s">
        <v>1332</v>
      </c>
      <c r="O25" s="557" t="s">
        <v>58</v>
      </c>
      <c r="P25" s="241" t="s">
        <v>1342</v>
      </c>
      <c r="Q25" s="660" t="s">
        <v>1331</v>
      </c>
      <c r="R25" s="675"/>
      <c r="S25" s="675"/>
      <c r="T25" s="675"/>
      <c r="U25" s="675"/>
      <c r="V25" s="675"/>
      <c r="W25" s="675"/>
      <c r="X25" s="671"/>
      <c r="Y25" s="668"/>
      <c r="Z25" s="672"/>
      <c r="AA25" s="668"/>
      <c r="AB25" s="671"/>
      <c r="AC25" s="668"/>
      <c r="AD25" s="672"/>
      <c r="AE25" s="670"/>
      <c r="AF25" s="671"/>
      <c r="AG25" s="668"/>
      <c r="AH25" s="672"/>
      <c r="AI25" s="670"/>
      <c r="AJ25" s="668"/>
      <c r="AK25" s="671"/>
      <c r="AL25" s="673"/>
      <c r="AM25" s="671"/>
      <c r="AN25" s="670"/>
      <c r="AO25" s="668"/>
    </row>
    <row r="26" spans="1:41" s="439" customFormat="1" ht="57.95" customHeight="1" thickBot="1">
      <c r="A26" s="438"/>
      <c r="C26" s="569"/>
      <c r="D26" s="569"/>
      <c r="E26" s="441">
        <f>'Snelle prijsberekening '!B$6</f>
        <v>2</v>
      </c>
      <c r="F26" s="440">
        <v>1</v>
      </c>
      <c r="G26" s="442">
        <v>150</v>
      </c>
      <c r="H26" s="443">
        <f t="shared" si="0"/>
        <v>150</v>
      </c>
      <c r="I26" s="537"/>
      <c r="J26" s="442"/>
      <c r="K26" s="444" t="s">
        <v>637</v>
      </c>
      <c r="L26" s="444" t="s">
        <v>798</v>
      </c>
      <c r="M26" s="444"/>
      <c r="N26" s="453" t="s">
        <v>1334</v>
      </c>
      <c r="O26" s="548" t="s">
        <v>58</v>
      </c>
      <c r="P26" s="448" t="s">
        <v>1341</v>
      </c>
      <c r="Q26" s="449" t="s">
        <v>1335</v>
      </c>
      <c r="R26" s="570"/>
      <c r="S26" s="570"/>
      <c r="T26" s="570"/>
      <c r="U26" s="570"/>
      <c r="V26" s="570"/>
      <c r="W26" s="570"/>
      <c r="X26" s="562"/>
      <c r="Y26" s="444"/>
      <c r="Z26" s="564"/>
      <c r="AA26" s="444"/>
      <c r="AB26" s="562"/>
      <c r="AC26" s="444"/>
      <c r="AD26" s="564"/>
      <c r="AE26" s="445"/>
      <c r="AF26" s="562"/>
      <c r="AG26" s="444"/>
      <c r="AH26" s="564"/>
      <c r="AI26" s="445"/>
      <c r="AJ26" s="444"/>
      <c r="AK26" s="562"/>
      <c r="AL26" s="565"/>
      <c r="AM26" s="562"/>
      <c r="AN26" s="445"/>
      <c r="AO26" s="444"/>
    </row>
    <row r="27" spans="1:41" ht="48.75" customHeight="1">
      <c r="A27" s="369"/>
      <c r="B27" s="457" t="s">
        <v>1265</v>
      </c>
      <c r="C27" s="248"/>
      <c r="D27" s="555"/>
      <c r="E27" s="242">
        <f>'Snelle prijsberekening '!B$6</f>
        <v>2</v>
      </c>
      <c r="F27" s="243">
        <v>1</v>
      </c>
      <c r="G27" s="244">
        <v>100</v>
      </c>
      <c r="H27" s="245">
        <f t="shared" si="0"/>
        <v>100</v>
      </c>
      <c r="I27" s="246"/>
      <c r="J27" s="244"/>
      <c r="K27" s="433" t="s">
        <v>1354</v>
      </c>
      <c r="L27" s="433" t="s">
        <v>790</v>
      </c>
      <c r="M27" s="241"/>
      <c r="N27" s="435" t="s">
        <v>1343</v>
      </c>
      <c r="O27" s="676" t="s">
        <v>59</v>
      </c>
      <c r="P27" s="436" t="s">
        <v>1355</v>
      </c>
      <c r="Q27" s="422" t="s">
        <v>1349</v>
      </c>
      <c r="R27" s="496"/>
      <c r="S27" s="496"/>
      <c r="T27" s="496"/>
      <c r="U27" s="496"/>
      <c r="V27" s="496"/>
      <c r="W27" s="496"/>
      <c r="X27" s="249"/>
      <c r="Z27" s="250">
        <f t="shared" ref="Z27:Z32" si="9">X27-H27</f>
        <v>-100</v>
      </c>
      <c r="AA27" s="241"/>
      <c r="AB27" s="249"/>
      <c r="AD27" s="250">
        <f t="shared" ref="AD27:AD32" si="10">AB27-H27</f>
        <v>-100</v>
      </c>
      <c r="AF27" s="249"/>
      <c r="AH27" s="250">
        <f t="shared" ref="AH27:AH32" si="11">AF27-H27</f>
        <v>-100</v>
      </c>
      <c r="AK27" s="249">
        <f t="shared" ref="AK27" si="12">AF27</f>
        <v>0</v>
      </c>
      <c r="AL27" s="252"/>
      <c r="AM27" s="249">
        <f>(AK27-AL27)*1.55/'Snelle prijsberekening '!B$6</f>
        <v>0</v>
      </c>
    </row>
    <row r="28" spans="1:41" ht="48.75" customHeight="1">
      <c r="A28" s="481"/>
      <c r="B28" s="679"/>
      <c r="C28" s="678"/>
      <c r="D28" s="679"/>
      <c r="E28" s="242">
        <f>'Snelle prijsberekening '!B$6</f>
        <v>2</v>
      </c>
      <c r="F28" s="243">
        <v>1</v>
      </c>
      <c r="G28" s="244">
        <v>100</v>
      </c>
      <c r="H28" s="245">
        <f t="shared" ref="H28:H30" si="13">G28*F28</f>
        <v>100</v>
      </c>
      <c r="I28" s="539"/>
      <c r="J28" s="483"/>
      <c r="K28" s="241" t="s">
        <v>1039</v>
      </c>
      <c r="L28" s="241" t="s">
        <v>620</v>
      </c>
      <c r="M28" s="485"/>
      <c r="N28" s="423" t="s">
        <v>1344</v>
      </c>
      <c r="O28" s="551" t="s">
        <v>59</v>
      </c>
      <c r="P28" s="419" t="s">
        <v>1356</v>
      </c>
      <c r="Q28" s="489" t="s">
        <v>1350</v>
      </c>
      <c r="R28" s="496"/>
      <c r="S28" s="496"/>
      <c r="T28" s="496"/>
      <c r="U28" s="496"/>
      <c r="V28" s="496"/>
      <c r="W28" s="496"/>
      <c r="X28" s="249"/>
      <c r="Z28" s="250"/>
      <c r="AA28" s="241"/>
      <c r="AB28" s="249"/>
      <c r="AD28" s="250"/>
      <c r="AF28" s="249"/>
      <c r="AH28" s="250"/>
      <c r="AK28" s="249"/>
      <c r="AL28" s="252"/>
      <c r="AM28" s="249"/>
    </row>
    <row r="29" spans="1:41" ht="48.75" customHeight="1">
      <c r="A29" s="481"/>
      <c r="B29" s="679"/>
      <c r="C29" s="678"/>
      <c r="D29" s="679"/>
      <c r="E29" s="242">
        <f>'Snelle prijsberekening '!B$6</f>
        <v>2</v>
      </c>
      <c r="F29" s="243">
        <v>1</v>
      </c>
      <c r="G29" s="244">
        <v>100</v>
      </c>
      <c r="H29" s="245">
        <f t="shared" si="13"/>
        <v>100</v>
      </c>
      <c r="I29" s="539"/>
      <c r="J29" s="483"/>
      <c r="K29" s="241" t="s">
        <v>640</v>
      </c>
      <c r="L29" s="241" t="s">
        <v>1205</v>
      </c>
      <c r="M29" s="485"/>
      <c r="N29" s="423" t="s">
        <v>1345</v>
      </c>
      <c r="O29" s="551" t="s">
        <v>59</v>
      </c>
      <c r="P29" s="419" t="s">
        <v>1357</v>
      </c>
      <c r="Q29" s="489" t="s">
        <v>1351</v>
      </c>
      <c r="R29" s="496"/>
      <c r="S29" s="496"/>
      <c r="T29" s="496"/>
      <c r="U29" s="496"/>
      <c r="V29" s="496"/>
      <c r="W29" s="496"/>
      <c r="X29" s="249"/>
      <c r="Z29" s="250"/>
      <c r="AA29" s="241"/>
      <c r="AB29" s="249"/>
      <c r="AD29" s="250"/>
      <c r="AF29" s="249"/>
      <c r="AH29" s="250"/>
      <c r="AK29" s="249"/>
      <c r="AL29" s="252"/>
      <c r="AM29" s="249"/>
    </row>
    <row r="30" spans="1:41" ht="48.75" customHeight="1">
      <c r="A30" s="481"/>
      <c r="B30" s="679"/>
      <c r="C30" s="678"/>
      <c r="D30" s="679"/>
      <c r="E30" s="242">
        <f>'Snelle prijsberekening '!B$6</f>
        <v>2</v>
      </c>
      <c r="F30" s="243">
        <v>1</v>
      </c>
      <c r="G30" s="244">
        <v>100</v>
      </c>
      <c r="H30" s="245">
        <f t="shared" si="13"/>
        <v>100</v>
      </c>
      <c r="I30" s="539"/>
      <c r="J30" s="483"/>
      <c r="K30" s="241" t="s">
        <v>640</v>
      </c>
      <c r="L30" s="241" t="s">
        <v>1359</v>
      </c>
      <c r="M30" s="485"/>
      <c r="N30" s="423" t="s">
        <v>1346</v>
      </c>
      <c r="O30" s="551" t="s">
        <v>59</v>
      </c>
      <c r="P30" s="419" t="s">
        <v>1358</v>
      </c>
      <c r="Q30" s="489" t="s">
        <v>1352</v>
      </c>
      <c r="R30" s="496"/>
      <c r="S30" s="496"/>
      <c r="T30" s="496"/>
      <c r="U30" s="496"/>
      <c r="V30" s="496"/>
      <c r="W30" s="496"/>
      <c r="X30" s="249"/>
      <c r="Z30" s="250"/>
      <c r="AA30" s="241"/>
      <c r="AB30" s="249"/>
      <c r="AD30" s="250"/>
      <c r="AF30" s="249"/>
      <c r="AH30" s="250"/>
      <c r="AK30" s="249"/>
      <c r="AL30" s="252"/>
      <c r="AM30" s="249"/>
    </row>
    <row r="31" spans="1:41" s="439" customFormat="1" ht="57.95" customHeight="1" thickBot="1">
      <c r="A31" s="438"/>
      <c r="C31" s="440"/>
      <c r="D31" s="440"/>
      <c r="E31" s="441">
        <f>'Snelle prijsberekening '!B$6</f>
        <v>2</v>
      </c>
      <c r="F31" s="440">
        <v>1</v>
      </c>
      <c r="G31" s="442">
        <v>90</v>
      </c>
      <c r="H31" s="443">
        <f t="shared" si="0"/>
        <v>90</v>
      </c>
      <c r="I31" s="537"/>
      <c r="J31" s="442"/>
      <c r="K31" s="444" t="s">
        <v>598</v>
      </c>
      <c r="L31" s="444" t="s">
        <v>845</v>
      </c>
      <c r="M31" s="444"/>
      <c r="N31" s="456" t="s">
        <v>1347</v>
      </c>
      <c r="O31" s="552" t="s">
        <v>1348</v>
      </c>
      <c r="P31" s="448" t="s">
        <v>1360</v>
      </c>
      <c r="Q31" s="449" t="s">
        <v>1353</v>
      </c>
      <c r="R31" s="570"/>
      <c r="S31" s="570"/>
      <c r="T31" s="570"/>
      <c r="U31" s="570"/>
      <c r="V31" s="570"/>
      <c r="W31" s="570"/>
      <c r="X31" s="562"/>
      <c r="Y31" s="444"/>
      <c r="Z31" s="564">
        <f t="shared" si="9"/>
        <v>-90</v>
      </c>
      <c r="AA31" s="444"/>
      <c r="AB31" s="562"/>
      <c r="AC31" s="444"/>
      <c r="AD31" s="564">
        <f t="shared" si="10"/>
        <v>-90</v>
      </c>
      <c r="AE31" s="445"/>
      <c r="AF31" s="562"/>
      <c r="AG31" s="444"/>
      <c r="AH31" s="564">
        <f t="shared" si="11"/>
        <v>-90</v>
      </c>
      <c r="AI31" s="445"/>
      <c r="AJ31" s="444"/>
      <c r="AK31" s="562"/>
      <c r="AL31" s="565"/>
      <c r="AM31" s="562">
        <f>(AK31-AL31)*1.55/'Snelle prijsberekening '!B$6</f>
        <v>0</v>
      </c>
      <c r="AN31" s="445"/>
      <c r="AO31" s="444"/>
    </row>
    <row r="32" spans="1:41" s="427" customFormat="1" ht="48.75" customHeight="1">
      <c r="A32" s="426"/>
      <c r="B32" s="680" t="s">
        <v>1266</v>
      </c>
      <c r="C32" s="433"/>
      <c r="D32" s="543"/>
      <c r="E32" s="429">
        <f>'Snelle prijsberekening '!B$6</f>
        <v>2</v>
      </c>
      <c r="F32" s="430">
        <v>1</v>
      </c>
      <c r="G32" s="431">
        <v>100</v>
      </c>
      <c r="H32" s="432">
        <f t="shared" si="0"/>
        <v>100</v>
      </c>
      <c r="I32" s="538"/>
      <c r="J32" s="431"/>
      <c r="K32" s="433" t="s">
        <v>618</v>
      </c>
      <c r="L32" s="433" t="s">
        <v>625</v>
      </c>
      <c r="M32" s="433"/>
      <c r="N32" s="544" t="s">
        <v>1290</v>
      </c>
      <c r="O32" s="681" t="s">
        <v>646</v>
      </c>
      <c r="P32" s="436" t="s">
        <v>1362</v>
      </c>
      <c r="Q32" s="437" t="s">
        <v>1303</v>
      </c>
      <c r="R32" s="558"/>
      <c r="S32" s="558"/>
      <c r="T32" s="558"/>
      <c r="U32" s="558"/>
      <c r="V32" s="558"/>
      <c r="W32" s="558"/>
      <c r="X32" s="559"/>
      <c r="Y32" s="433"/>
      <c r="Z32" s="560">
        <f t="shared" si="9"/>
        <v>-100</v>
      </c>
      <c r="AA32" s="433"/>
      <c r="AB32" s="559"/>
      <c r="AC32" s="433"/>
      <c r="AD32" s="560">
        <f t="shared" si="10"/>
        <v>-100</v>
      </c>
      <c r="AE32" s="434"/>
      <c r="AF32" s="559"/>
      <c r="AG32" s="433"/>
      <c r="AH32" s="560">
        <f t="shared" si="11"/>
        <v>-100</v>
      </c>
      <c r="AI32" s="434"/>
      <c r="AJ32" s="433"/>
      <c r="AK32" s="559">
        <f t="shared" ref="AK32" si="14">AF32</f>
        <v>0</v>
      </c>
      <c r="AL32" s="561"/>
      <c r="AM32" s="559">
        <f>(AK32-AL32)*1.55/'Snelle prijsberekening '!B$6</f>
        <v>0</v>
      </c>
      <c r="AN32" s="434"/>
      <c r="AO32" s="433"/>
    </row>
    <row r="33" spans="1:41" ht="48.75" customHeight="1">
      <c r="A33" s="369"/>
      <c r="B33" s="555"/>
      <c r="D33" s="555"/>
      <c r="E33" s="429">
        <f>'Snelle prijsberekening '!B$6</f>
        <v>2</v>
      </c>
      <c r="F33" s="430">
        <v>1</v>
      </c>
      <c r="G33" s="431">
        <v>100</v>
      </c>
      <c r="H33" s="432">
        <f t="shared" ref="H33:H34" si="15">G33*F33</f>
        <v>100</v>
      </c>
      <c r="I33" s="246"/>
      <c r="J33" s="244"/>
      <c r="K33" s="433" t="s">
        <v>605</v>
      </c>
      <c r="L33" s="433" t="s">
        <v>615</v>
      </c>
      <c r="M33" s="241"/>
      <c r="N33" s="424" t="s">
        <v>1363</v>
      </c>
      <c r="O33" s="553" t="s">
        <v>646</v>
      </c>
      <c r="P33" s="419" t="s">
        <v>1365</v>
      </c>
      <c r="Q33" s="422" t="s">
        <v>1364</v>
      </c>
      <c r="R33" s="496"/>
      <c r="S33" s="496"/>
      <c r="T33" s="496"/>
      <c r="U33" s="496"/>
      <c r="V33" s="496"/>
      <c r="W33" s="496"/>
      <c r="X33" s="249"/>
      <c r="Z33" s="250"/>
      <c r="AA33" s="241"/>
      <c r="AB33" s="249"/>
      <c r="AD33" s="250"/>
      <c r="AF33" s="249"/>
      <c r="AH33" s="250"/>
      <c r="AK33" s="249"/>
      <c r="AL33" s="252"/>
      <c r="AM33" s="249"/>
    </row>
    <row r="34" spans="1:41" s="439" customFormat="1" ht="48.75" customHeight="1" thickBot="1">
      <c r="A34" s="438"/>
      <c r="B34" s="574"/>
      <c r="C34" s="444"/>
      <c r="D34" s="574"/>
      <c r="E34" s="441">
        <f>'Snelle prijsberekening '!B$6</f>
        <v>2</v>
      </c>
      <c r="F34" s="440">
        <v>1</v>
      </c>
      <c r="G34" s="442">
        <v>100</v>
      </c>
      <c r="H34" s="443">
        <f t="shared" si="15"/>
        <v>100</v>
      </c>
      <c r="I34" s="537"/>
      <c r="J34" s="442"/>
      <c r="K34" s="444" t="s">
        <v>605</v>
      </c>
      <c r="L34" s="444" t="s">
        <v>615</v>
      </c>
      <c r="M34" s="444"/>
      <c r="N34" s="453" t="s">
        <v>1367</v>
      </c>
      <c r="O34" s="554" t="s">
        <v>646</v>
      </c>
      <c r="P34" s="448" t="s">
        <v>1369</v>
      </c>
      <c r="Q34" s="449" t="s">
        <v>1368</v>
      </c>
      <c r="R34" s="570"/>
      <c r="S34" s="570"/>
      <c r="T34" s="570"/>
      <c r="U34" s="570"/>
      <c r="V34" s="570"/>
      <c r="W34" s="570"/>
      <c r="X34" s="562"/>
      <c r="Y34" s="444"/>
      <c r="Z34" s="564"/>
      <c r="AA34" s="444"/>
      <c r="AB34" s="562"/>
      <c r="AC34" s="444"/>
      <c r="AD34" s="564"/>
      <c r="AE34" s="445"/>
      <c r="AF34" s="562"/>
      <c r="AG34" s="444"/>
      <c r="AH34" s="564"/>
      <c r="AI34" s="445"/>
      <c r="AJ34" s="444"/>
      <c r="AK34" s="562"/>
      <c r="AL34" s="565"/>
      <c r="AM34" s="562"/>
      <c r="AN34" s="445"/>
      <c r="AO34" s="444"/>
    </row>
    <row r="35" spans="1:41" s="427" customFormat="1" ht="48.75" customHeight="1">
      <c r="A35" s="426"/>
      <c r="B35" s="682" t="s">
        <v>1361</v>
      </c>
      <c r="C35" s="433"/>
      <c r="D35" s="543"/>
      <c r="E35" s="429">
        <f>'Snelle prijsberekening '!B$6</f>
        <v>2</v>
      </c>
      <c r="F35" s="430">
        <v>1</v>
      </c>
      <c r="G35" s="431">
        <v>100</v>
      </c>
      <c r="H35" s="432">
        <f t="shared" ref="H35" si="16">G35*F35</f>
        <v>100</v>
      </c>
      <c r="I35" s="538"/>
      <c r="J35" s="431"/>
      <c r="K35" s="433" t="s">
        <v>1051</v>
      </c>
      <c r="L35" s="433" t="s">
        <v>1132</v>
      </c>
      <c r="M35" s="433"/>
      <c r="N35" s="544" t="s">
        <v>1371</v>
      </c>
      <c r="O35" s="567" t="s">
        <v>1370</v>
      </c>
      <c r="P35" s="436" t="s">
        <v>1372</v>
      </c>
      <c r="Q35" s="437" t="s">
        <v>1366</v>
      </c>
      <c r="R35" s="558"/>
      <c r="S35" s="558"/>
      <c r="T35" s="558"/>
      <c r="U35" s="558"/>
      <c r="V35" s="558"/>
      <c r="W35" s="558"/>
      <c r="X35" s="559"/>
      <c r="Y35" s="433"/>
      <c r="Z35" s="560">
        <f t="shared" ref="Z35" si="17">X35-H35</f>
        <v>-100</v>
      </c>
      <c r="AA35" s="433"/>
      <c r="AB35" s="559"/>
      <c r="AC35" s="433"/>
      <c r="AD35" s="560">
        <f t="shared" ref="AD35" si="18">AB35-H35</f>
        <v>-100</v>
      </c>
      <c r="AE35" s="434"/>
      <c r="AF35" s="559"/>
      <c r="AG35" s="433"/>
      <c r="AH35" s="560">
        <f t="shared" ref="AH35" si="19">AF35-H35</f>
        <v>-100</v>
      </c>
      <c r="AI35" s="434"/>
      <c r="AJ35" s="433"/>
      <c r="AK35" s="559">
        <f t="shared" ref="AK35" si="20">AF35</f>
        <v>0</v>
      </c>
      <c r="AL35" s="561"/>
      <c r="AM35" s="559">
        <f>(AK35-AL35)*1.55/'Snelle prijsberekening '!B$6</f>
        <v>0</v>
      </c>
      <c r="AN35" s="434"/>
      <c r="AO35" s="433"/>
    </row>
    <row r="36" spans="1:41" s="427" customFormat="1" ht="48.75" customHeight="1">
      <c r="A36" s="426"/>
      <c r="B36" s="543"/>
      <c r="C36" s="433"/>
      <c r="D36" s="543"/>
      <c r="E36" s="429">
        <f>'Snelle prijsberekening '!B$6</f>
        <v>2</v>
      </c>
      <c r="F36" s="430">
        <v>1</v>
      </c>
      <c r="G36" s="431">
        <v>100</v>
      </c>
      <c r="H36" s="432">
        <f t="shared" ref="H36:H38" si="21">G36*F36</f>
        <v>100</v>
      </c>
      <c r="I36" s="538"/>
      <c r="J36" s="431"/>
      <c r="K36" s="433" t="s">
        <v>618</v>
      </c>
      <c r="L36" s="433" t="s">
        <v>625</v>
      </c>
      <c r="M36" s="433"/>
      <c r="N36" s="544" t="s">
        <v>1373</v>
      </c>
      <c r="O36" s="567" t="s">
        <v>1370</v>
      </c>
      <c r="P36" s="436" t="s">
        <v>1375</v>
      </c>
      <c r="Q36" s="437" t="s">
        <v>1374</v>
      </c>
      <c r="R36" s="558"/>
      <c r="S36" s="558"/>
      <c r="T36" s="558"/>
      <c r="U36" s="558"/>
      <c r="V36" s="558"/>
      <c r="W36" s="558"/>
      <c r="X36" s="559"/>
      <c r="Y36" s="433"/>
      <c r="Z36" s="560"/>
      <c r="AA36" s="433"/>
      <c r="AB36" s="559"/>
      <c r="AC36" s="433"/>
      <c r="AD36" s="560"/>
      <c r="AE36" s="434"/>
      <c r="AF36" s="559"/>
      <c r="AG36" s="433"/>
      <c r="AH36" s="560"/>
      <c r="AI36" s="434"/>
      <c r="AJ36" s="433"/>
      <c r="AK36" s="559"/>
      <c r="AL36" s="561"/>
      <c r="AM36" s="559"/>
      <c r="AN36" s="434"/>
      <c r="AO36" s="433"/>
    </row>
    <row r="37" spans="1:41" s="427" customFormat="1" ht="48.75" customHeight="1">
      <c r="A37" s="426"/>
      <c r="B37" s="543"/>
      <c r="C37" s="433"/>
      <c r="D37" s="543"/>
      <c r="E37" s="429">
        <f>'Snelle prijsberekening '!B$6</f>
        <v>2</v>
      </c>
      <c r="F37" s="430">
        <v>1</v>
      </c>
      <c r="G37" s="431">
        <v>100</v>
      </c>
      <c r="H37" s="432">
        <f t="shared" si="21"/>
        <v>100</v>
      </c>
      <c r="I37" s="538"/>
      <c r="J37" s="431"/>
      <c r="K37" s="433" t="s">
        <v>618</v>
      </c>
      <c r="L37" s="433" t="s">
        <v>625</v>
      </c>
      <c r="M37" s="433"/>
      <c r="N37" s="424" t="s">
        <v>1376</v>
      </c>
      <c r="O37" s="567" t="s">
        <v>1370</v>
      </c>
      <c r="P37" s="436" t="s">
        <v>1378</v>
      </c>
      <c r="Q37" s="437" t="s">
        <v>1377</v>
      </c>
      <c r="R37" s="558"/>
      <c r="S37" s="558"/>
      <c r="T37" s="558"/>
      <c r="U37" s="558"/>
      <c r="V37" s="558"/>
      <c r="W37" s="558"/>
      <c r="X37" s="559"/>
      <c r="Y37" s="433"/>
      <c r="Z37" s="560"/>
      <c r="AA37" s="433"/>
      <c r="AB37" s="559"/>
      <c r="AC37" s="433"/>
      <c r="AD37" s="560"/>
      <c r="AE37" s="434"/>
      <c r="AF37" s="559"/>
      <c r="AG37" s="433"/>
      <c r="AH37" s="560"/>
      <c r="AI37" s="434"/>
      <c r="AJ37" s="433"/>
      <c r="AK37" s="559"/>
      <c r="AL37" s="561"/>
      <c r="AM37" s="559"/>
      <c r="AN37" s="434"/>
      <c r="AO37" s="433"/>
    </row>
    <row r="38" spans="1:41" s="427" customFormat="1" ht="48.75" customHeight="1">
      <c r="A38" s="426"/>
      <c r="B38" s="543"/>
      <c r="C38" s="433"/>
      <c r="D38" s="543"/>
      <c r="E38" s="429">
        <f>'Snelle prijsberekening '!B$6</f>
        <v>2</v>
      </c>
      <c r="F38" s="430">
        <v>1</v>
      </c>
      <c r="G38" s="431">
        <v>100</v>
      </c>
      <c r="H38" s="432">
        <f t="shared" si="21"/>
        <v>100</v>
      </c>
      <c r="I38" s="538"/>
      <c r="J38" s="431"/>
      <c r="K38" s="433" t="s">
        <v>1312</v>
      </c>
      <c r="L38" s="433" t="s">
        <v>798</v>
      </c>
      <c r="M38" s="433"/>
      <c r="N38" s="544" t="s">
        <v>1363</v>
      </c>
      <c r="O38" s="567" t="s">
        <v>646</v>
      </c>
      <c r="P38" s="436" t="s">
        <v>1384</v>
      </c>
      <c r="Q38" s="437" t="s">
        <v>1380</v>
      </c>
      <c r="R38" s="558"/>
      <c r="S38" s="558"/>
      <c r="T38" s="558"/>
      <c r="U38" s="558"/>
      <c r="V38" s="558"/>
      <c r="W38" s="558"/>
      <c r="X38" s="559"/>
      <c r="Y38" s="433"/>
      <c r="Z38" s="560"/>
      <c r="AA38" s="433"/>
      <c r="AB38" s="559"/>
      <c r="AC38" s="433"/>
      <c r="AD38" s="560"/>
      <c r="AE38" s="434"/>
      <c r="AF38" s="559"/>
      <c r="AG38" s="433"/>
      <c r="AH38" s="560"/>
      <c r="AI38" s="434"/>
      <c r="AJ38" s="433"/>
      <c r="AK38" s="559"/>
      <c r="AL38" s="561"/>
      <c r="AM38" s="559"/>
      <c r="AN38" s="434"/>
      <c r="AO38" s="433"/>
    </row>
    <row r="39" spans="1:41" ht="48.75" customHeight="1">
      <c r="A39" s="369"/>
      <c r="B39" s="555"/>
      <c r="D39" s="555"/>
      <c r="E39" s="429">
        <f>'Snelle prijsberekening '!B$6</f>
        <v>2</v>
      </c>
      <c r="F39" s="430">
        <v>1</v>
      </c>
      <c r="G39" s="431">
        <v>100</v>
      </c>
      <c r="H39" s="432">
        <f t="shared" ref="H39:H40" si="22">G39*F39</f>
        <v>100</v>
      </c>
      <c r="I39" s="246"/>
      <c r="J39" s="244"/>
      <c r="K39" s="433" t="s">
        <v>624</v>
      </c>
      <c r="L39" s="433" t="s">
        <v>625</v>
      </c>
      <c r="M39" s="241"/>
      <c r="N39" s="424" t="s">
        <v>1290</v>
      </c>
      <c r="O39" s="567" t="s">
        <v>646</v>
      </c>
      <c r="P39" s="419" t="s">
        <v>1385</v>
      </c>
      <c r="Q39" s="422" t="s">
        <v>1381</v>
      </c>
      <c r="R39" s="496"/>
      <c r="S39" s="496"/>
      <c r="T39" s="496"/>
      <c r="U39" s="496"/>
      <c r="V39" s="496"/>
      <c r="W39" s="496"/>
      <c r="X39" s="249"/>
      <c r="Z39" s="250"/>
      <c r="AA39" s="241"/>
      <c r="AB39" s="249"/>
      <c r="AD39" s="250"/>
      <c r="AF39" s="249"/>
      <c r="AH39" s="250"/>
      <c r="AK39" s="249"/>
      <c r="AL39" s="252"/>
      <c r="AM39" s="249"/>
    </row>
    <row r="40" spans="1:41" ht="48.75" customHeight="1">
      <c r="A40" s="369"/>
      <c r="B40" s="555"/>
      <c r="D40" s="555"/>
      <c r="E40" s="429">
        <f>'Snelle prijsberekening '!B$6</f>
        <v>2</v>
      </c>
      <c r="F40" s="430">
        <v>1</v>
      </c>
      <c r="G40" s="431">
        <v>100</v>
      </c>
      <c r="H40" s="432">
        <f t="shared" si="22"/>
        <v>100</v>
      </c>
      <c r="I40" s="246"/>
      <c r="J40" s="244"/>
      <c r="K40" s="433" t="s">
        <v>618</v>
      </c>
      <c r="L40" s="433" t="s">
        <v>625</v>
      </c>
      <c r="M40" s="241"/>
      <c r="N40" s="424" t="s">
        <v>1367</v>
      </c>
      <c r="O40" s="549" t="s">
        <v>646</v>
      </c>
      <c r="P40" s="419" t="s">
        <v>1386</v>
      </c>
      <c r="Q40" s="422" t="s">
        <v>1382</v>
      </c>
      <c r="R40" s="496"/>
      <c r="S40" s="496"/>
      <c r="T40" s="496"/>
      <c r="U40" s="496"/>
      <c r="V40" s="496"/>
      <c r="W40" s="496"/>
      <c r="X40" s="249"/>
      <c r="Z40" s="250"/>
      <c r="AA40" s="241"/>
      <c r="AB40" s="249"/>
      <c r="AD40" s="250"/>
      <c r="AF40" s="249"/>
      <c r="AH40" s="250"/>
      <c r="AK40" s="249"/>
      <c r="AL40" s="252"/>
      <c r="AM40" s="249"/>
    </row>
    <row r="41" spans="1:41" s="439" customFormat="1" ht="57.95" customHeight="1" thickBot="1">
      <c r="A41" s="438"/>
      <c r="C41" s="440"/>
      <c r="D41" s="440"/>
      <c r="E41" s="441">
        <f>'Snelle prijsberekening '!B$6</f>
        <v>2</v>
      </c>
      <c r="F41" s="440">
        <v>1</v>
      </c>
      <c r="G41" s="442">
        <v>100</v>
      </c>
      <c r="H41" s="443">
        <f t="shared" ref="H41" si="23">G41*F41</f>
        <v>100</v>
      </c>
      <c r="I41" s="537"/>
      <c r="J41" s="442"/>
      <c r="K41" s="444" t="s">
        <v>611</v>
      </c>
      <c r="L41" s="444" t="s">
        <v>833</v>
      </c>
      <c r="M41" s="444"/>
      <c r="N41" s="456" t="s">
        <v>1379</v>
      </c>
      <c r="O41" s="550" t="s">
        <v>646</v>
      </c>
      <c r="P41" s="448" t="s">
        <v>1387</v>
      </c>
      <c r="Q41" s="449" t="s">
        <v>1383</v>
      </c>
      <c r="R41" s="570"/>
      <c r="S41" s="570"/>
      <c r="T41" s="570"/>
      <c r="U41" s="570"/>
      <c r="V41" s="570"/>
      <c r="W41" s="570"/>
      <c r="X41" s="562"/>
      <c r="Y41" s="444"/>
      <c r="Z41" s="564">
        <f t="shared" ref="Z41" si="24">X41-H41</f>
        <v>-100</v>
      </c>
      <c r="AA41" s="444"/>
      <c r="AB41" s="562"/>
      <c r="AC41" s="444"/>
      <c r="AD41" s="564">
        <f t="shared" ref="AD41" si="25">AB41-H41</f>
        <v>-100</v>
      </c>
      <c r="AE41" s="445"/>
      <c r="AF41" s="562"/>
      <c r="AG41" s="444"/>
      <c r="AH41" s="564">
        <f t="shared" ref="AH41" si="26">AF41-H41</f>
        <v>-100</v>
      </c>
      <c r="AI41" s="445"/>
      <c r="AJ41" s="444"/>
      <c r="AK41" s="562"/>
      <c r="AL41" s="565"/>
      <c r="AM41" s="562">
        <f>(AK41-AL41)*1.55/'Snelle prijsberekening '!B$6</f>
        <v>0</v>
      </c>
      <c r="AN41" s="445"/>
      <c r="AO41" s="444"/>
    </row>
    <row r="42" spans="1:41" s="427" customFormat="1" ht="30.95" customHeight="1">
      <c r="A42" s="426"/>
      <c r="C42" s="433"/>
      <c r="D42" s="433"/>
      <c r="E42" s="430"/>
      <c r="F42" s="430"/>
      <c r="G42" s="431"/>
      <c r="H42" s="431"/>
      <c r="I42" s="431"/>
      <c r="J42" s="538"/>
      <c r="K42" s="433"/>
      <c r="L42" s="433"/>
      <c r="M42" s="572"/>
      <c r="N42" s="433"/>
      <c r="O42" s="433"/>
      <c r="P42" s="433"/>
      <c r="Q42" s="433"/>
      <c r="R42" s="434"/>
      <c r="S42" s="434"/>
      <c r="T42" s="434"/>
      <c r="U42" s="434"/>
      <c r="V42" s="434"/>
      <c r="W42" s="434"/>
      <c r="X42" s="433"/>
      <c r="Y42" s="433"/>
      <c r="Z42" s="433"/>
      <c r="AA42" s="572"/>
      <c r="AB42" s="559"/>
      <c r="AC42" s="433"/>
      <c r="AD42" s="433"/>
      <c r="AE42" s="434"/>
      <c r="AF42" s="433"/>
      <c r="AG42" s="433"/>
      <c r="AH42" s="433"/>
      <c r="AI42" s="434"/>
      <c r="AJ42" s="433"/>
      <c r="AK42" s="433"/>
      <c r="AL42" s="561"/>
      <c r="AM42" s="559">
        <f>(AK42-AL42)*1.55/'Snelle prijsberekening '!B$6</f>
        <v>0</v>
      </c>
      <c r="AN42" s="434"/>
      <c r="AO42" s="433"/>
    </row>
    <row r="43" spans="1:41" ht="15.75">
      <c r="A43" s="369"/>
      <c r="G43" s="244"/>
      <c r="H43" s="244"/>
      <c r="I43" s="244"/>
      <c r="J43" s="246"/>
      <c r="AB43" s="249"/>
      <c r="AL43" s="252"/>
      <c r="AM43" s="249">
        <f>(AK43-AL43)*1.55/'Snelle prijsberekening '!B$6</f>
        <v>0</v>
      </c>
    </row>
    <row r="44" spans="1:41" ht="15.75">
      <c r="A44" s="369"/>
      <c r="G44" s="244"/>
      <c r="H44" s="244"/>
      <c r="I44" s="244"/>
      <c r="J44" s="246"/>
      <c r="AB44" s="249"/>
      <c r="AL44" s="252"/>
      <c r="AM44" s="249">
        <f>(AK44-AL44)*1.55/'Snelle prijsberekening '!B$6</f>
        <v>0</v>
      </c>
    </row>
    <row r="45" spans="1:41" s="247" customFormat="1">
      <c r="A45" s="240"/>
      <c r="B45" s="240"/>
      <c r="C45" s="241"/>
      <c r="D45" s="241"/>
      <c r="E45" s="243"/>
      <c r="F45" s="243"/>
      <c r="G45" s="244"/>
      <c r="H45" s="244"/>
      <c r="I45" s="244"/>
      <c r="J45" s="246"/>
      <c r="K45" s="241"/>
      <c r="L45" s="241"/>
      <c r="M45" s="248"/>
      <c r="N45" s="241"/>
      <c r="O45" s="241"/>
      <c r="P45" s="241"/>
      <c r="Q45" s="241"/>
      <c r="X45" s="241"/>
      <c r="Y45" s="241"/>
      <c r="Z45" s="241"/>
      <c r="AA45" s="248"/>
      <c r="AB45" s="249"/>
      <c r="AC45" s="241"/>
      <c r="AD45" s="241"/>
      <c r="AF45" s="241"/>
      <c r="AG45" s="241"/>
      <c r="AH45" s="241"/>
      <c r="AJ45" s="241"/>
      <c r="AK45" s="241"/>
      <c r="AL45" s="241"/>
      <c r="AM45" s="249">
        <f>(AK45-AL45)*1.55/'Snelle prijsberekening '!B$6</f>
        <v>0</v>
      </c>
      <c r="AO45" s="241"/>
    </row>
    <row r="46" spans="1:41" s="247" customFormat="1">
      <c r="A46" s="240"/>
      <c r="B46" s="240"/>
      <c r="C46" s="241"/>
      <c r="D46" s="241"/>
      <c r="E46" s="243"/>
      <c r="F46" s="243"/>
      <c r="G46" s="244"/>
      <c r="H46" s="244"/>
      <c r="I46" s="244"/>
      <c r="J46" s="246"/>
      <c r="K46" s="241"/>
      <c r="L46" s="241"/>
      <c r="M46" s="248"/>
      <c r="N46" s="241"/>
      <c r="O46" s="241"/>
      <c r="P46" s="241"/>
      <c r="Q46" s="241"/>
      <c r="X46" s="241"/>
      <c r="Y46" s="241"/>
      <c r="Z46" s="241"/>
      <c r="AA46" s="248"/>
      <c r="AB46" s="249"/>
      <c r="AC46" s="241"/>
      <c r="AD46" s="241"/>
      <c r="AF46" s="241"/>
      <c r="AG46" s="241"/>
      <c r="AH46" s="241"/>
      <c r="AJ46" s="241"/>
      <c r="AK46" s="241"/>
      <c r="AL46" s="241"/>
      <c r="AM46" s="249">
        <f>(AK46-AL46)*1.55/'Snelle prijsberekening '!B$6</f>
        <v>0</v>
      </c>
      <c r="AO46" s="241"/>
    </row>
    <row r="47" spans="1:41" s="247" customFormat="1">
      <c r="A47" s="240"/>
      <c r="B47" s="240"/>
      <c r="C47" s="241"/>
      <c r="D47" s="241"/>
      <c r="E47" s="243"/>
      <c r="F47" s="243"/>
      <c r="G47" s="244"/>
      <c r="H47" s="244"/>
      <c r="I47" s="244"/>
      <c r="J47" s="246"/>
      <c r="K47" s="241"/>
      <c r="L47" s="241"/>
      <c r="M47" s="248"/>
      <c r="N47" s="241"/>
      <c r="P47" s="241"/>
      <c r="Q47" s="241"/>
      <c r="X47" s="241"/>
      <c r="Y47" s="241"/>
      <c r="Z47" s="241"/>
      <c r="AA47" s="248"/>
      <c r="AB47" s="241"/>
      <c r="AC47" s="241"/>
      <c r="AD47" s="241"/>
      <c r="AF47" s="241"/>
      <c r="AG47" s="241"/>
      <c r="AH47" s="241"/>
      <c r="AJ47" s="241"/>
      <c r="AK47" s="241"/>
      <c r="AL47" s="241"/>
      <c r="AM47" s="249">
        <f>(AK47-AL47)*1.55/'Snelle prijsberekening '!B$6</f>
        <v>0</v>
      </c>
      <c r="AO47" s="241"/>
    </row>
  </sheetData>
  <phoneticPr fontId="79" type="noConversion"/>
  <hyperlinks>
    <hyperlink ref="Q3" r:id="rId1" xr:uid="{909D0AE3-5248-4B9A-9177-A293AC1C4A35}"/>
    <hyperlink ref="Q23" r:id="rId2" xr:uid="{12A1A2B8-4E1F-4C97-B4A3-4C7779B4AFD9}"/>
    <hyperlink ref="Q35" r:id="rId3" xr:uid="{0246F2B3-7B13-4EA4-A318-A5AB43FF503A}"/>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Snelle prijsberekening </vt:lpstr>
      <vt:lpstr>Córdoba</vt:lpstr>
      <vt:lpstr>Granada</vt:lpstr>
      <vt:lpstr>Sevilla</vt:lpstr>
      <vt:lpstr>Málaga</vt:lpstr>
      <vt:lpstr>Cádiz</vt:lpstr>
      <vt:lpstr>Jerez de la Frontera</vt:lpstr>
      <vt:lpstr>Arcos de la Frontera</vt:lpstr>
      <vt:lpstr>Ronda</vt:lpstr>
      <vt:lpstr>Nerja</vt:lpstr>
      <vt:lpstr>Sheet1</vt:lpstr>
      <vt:lpstr>PO aanvragen Paradores</vt:lpstr>
      <vt:lpstr>PO aanvragen Glamping</vt:lpstr>
      <vt:lpstr>PO aanvragen - FAMILIES</vt:lpstr>
      <vt:lpstr>Voorbeeld klantendossier</vt:lpstr>
      <vt:lpstr>Klantendossier</vt:lpstr>
      <vt:lpstr>BRONBESTAND</vt:lpstr>
      <vt:lpstr>Checklijst - accommodaties</vt:lpstr>
      <vt:lpstr>Autoverhuur</vt:lpstr>
      <vt:lpstr>Veelgeboekte activiteiten</vt:lpstr>
      <vt:lpstr>Legenda kleuren</vt:lpstr>
      <vt:lpstr>Richtprijzentabel</vt:lpstr>
      <vt:lpstr>Tijdsindicatie</vt:lpstr>
      <vt:lpstr>Standaard zinnen </vt:lpstr>
      <vt:lpstr>Autohuur check</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dc:creator>
  <cp:lastModifiedBy>Aniek Adriaanse</cp:lastModifiedBy>
  <cp:lastPrinted>2015-09-27T11:52:00Z</cp:lastPrinted>
  <dcterms:created xsi:type="dcterms:W3CDTF">2014-11-14T16:37:45Z</dcterms:created>
  <dcterms:modified xsi:type="dcterms:W3CDTF">2022-04-11T13:06:52Z</dcterms:modified>
</cp:coreProperties>
</file>